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bookViews>
    <workbookView xWindow="0" yWindow="0" windowWidth="20490" windowHeight="7755" activeTab="1"/>
  </bookViews>
  <sheets>
    <sheet name="Calculations" sheetId="1" r:id="rId1"/>
    <sheet name="AdvantageAndDisadvantageTable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C26" i="1"/>
  <c r="I16" i="1" l="1"/>
  <c r="H16" i="1"/>
  <c r="I15" i="1"/>
  <c r="H15" i="1"/>
  <c r="C28" i="1"/>
  <c r="C27" i="1"/>
  <c r="C29" i="1" s="1"/>
  <c r="B45" i="1" l="1"/>
  <c r="B46" i="1"/>
  <c r="I18" i="1" l="1"/>
  <c r="I17" i="1"/>
  <c r="I14" i="1"/>
  <c r="G18" i="1"/>
  <c r="H18" i="1"/>
  <c r="E41" i="1"/>
  <c r="F41" i="1"/>
  <c r="E42" i="1"/>
  <c r="F42" i="1"/>
  <c r="F40" i="1"/>
  <c r="E40" i="1"/>
  <c r="C35" i="1"/>
  <c r="C36" i="1" s="1"/>
  <c r="F17" i="1"/>
  <c r="G17" i="1"/>
  <c r="H17" i="1"/>
  <c r="G14" i="1"/>
  <c r="H14" i="1"/>
  <c r="F14" i="1"/>
  <c r="D5" i="1"/>
  <c r="D6" i="1"/>
  <c r="D8" i="1"/>
  <c r="D9" i="1"/>
  <c r="D4" i="1"/>
</calcChain>
</file>

<file path=xl/sharedStrings.xml><?xml version="1.0" encoding="utf-8"?>
<sst xmlns="http://schemas.openxmlformats.org/spreadsheetml/2006/main" count="112" uniqueCount="107">
  <si>
    <t>FY14</t>
  </si>
  <si>
    <t>FY15</t>
  </si>
  <si>
    <t>Current Assets</t>
  </si>
  <si>
    <t>Cash</t>
  </si>
  <si>
    <t>Trade Receivables</t>
  </si>
  <si>
    <t>Current liablities</t>
  </si>
  <si>
    <t>Loans</t>
  </si>
  <si>
    <t>%Change</t>
  </si>
  <si>
    <t>Showpad balance sheet</t>
  </si>
  <si>
    <t>Showpad income statement</t>
  </si>
  <si>
    <t>FY12</t>
  </si>
  <si>
    <t>FY13</t>
  </si>
  <si>
    <t>Total Exp</t>
  </si>
  <si>
    <t>Income</t>
  </si>
  <si>
    <t>%Chg 13</t>
  </si>
  <si>
    <t>%Chg 14</t>
  </si>
  <si>
    <t>%Chg 15</t>
  </si>
  <si>
    <t>Revenue</t>
  </si>
  <si>
    <t>on average</t>
  </si>
  <si>
    <t>Assumption</t>
  </si>
  <si>
    <t xml:space="preserve">Closure rate </t>
  </si>
  <si>
    <t>assumption</t>
  </si>
  <si>
    <t>Closure rate % after showpad</t>
  </si>
  <si>
    <t>Avg deal size thousands</t>
  </si>
  <si>
    <t>Avg deal size after showpad thousands</t>
  </si>
  <si>
    <t>Cost/piece of collateral hundreds of $</t>
  </si>
  <si>
    <t>Pieces of collateral (hundreds)</t>
  </si>
  <si>
    <t>Decrease in size of number of collateral (hundreds)</t>
  </si>
  <si>
    <t>Printing costs (hundreds)</t>
  </si>
  <si>
    <t>Decrease in printing costs</t>
  </si>
  <si>
    <t>Cost savings with Showpad $</t>
  </si>
  <si>
    <t>YOY ARR Growth</t>
  </si>
  <si>
    <t>Global %</t>
  </si>
  <si>
    <t>EMEA %</t>
  </si>
  <si>
    <t>US %</t>
  </si>
  <si>
    <t>% Chg in 14</t>
  </si>
  <si>
    <t>% Chg in 15</t>
  </si>
  <si>
    <t>Table 3</t>
  </si>
  <si>
    <t>Table 4</t>
  </si>
  <si>
    <t>Table 2</t>
  </si>
  <si>
    <t>Table 1</t>
  </si>
  <si>
    <t>Forecast</t>
  </si>
  <si>
    <t>Actual</t>
  </si>
  <si>
    <t>assumption for US market</t>
  </si>
  <si>
    <t>No of calls made after showpad</t>
  </si>
  <si>
    <t>No of calls made</t>
  </si>
  <si>
    <t>Increase in sales revenue because of increased sales calls thousands $</t>
  </si>
  <si>
    <t>Increase in sales revenue because of increased deal sizes thousands $</t>
  </si>
  <si>
    <t>Total benefit thousands $</t>
  </si>
  <si>
    <t>G&amp;A</t>
  </si>
  <si>
    <t>compared with FY14</t>
  </si>
  <si>
    <t>timesChange(x) FY 15 with FY12</t>
  </si>
  <si>
    <t>Marketing</t>
  </si>
  <si>
    <t>compared with FY15</t>
  </si>
  <si>
    <t>assumption that deal takes 6 months pg5, para 6</t>
  </si>
  <si>
    <t>Recommendation</t>
  </si>
  <si>
    <t>Advantages</t>
  </si>
  <si>
    <t>Disadvantages</t>
  </si>
  <si>
    <t>Product</t>
  </si>
  <si>
    <t>Increase sales training functionality</t>
  </si>
  <si>
    <t>Platform</t>
  </si>
  <si>
    <t>Hyperscaling and value would increase by square of the number of licensees in their system</t>
  </si>
  <si>
    <t>If done without MVP it could fail</t>
  </si>
  <si>
    <t xml:space="preserve">Focus on healthcare, manufacturing &amp; technology industry </t>
  </si>
  <si>
    <t>solving problems of industry with higher margins and quick cash turnover as opposed to chemicals with lower margins and construction with delayed payment of cash)</t>
  </si>
  <si>
    <t xml:space="preserve">lose on market share if others show rapid growth in usage of SE platform </t>
  </si>
  <si>
    <t>reduce cost on marketing</t>
  </si>
  <si>
    <t xml:space="preserve">Focussed on Enterprise and mid-market </t>
  </si>
  <si>
    <t>potential of upscaling</t>
  </si>
  <si>
    <t xml:space="preserve">lose on market share if SMB shows rapid growth in usage of SE platform </t>
  </si>
  <si>
    <t>bigger market share as compared to SMB</t>
  </si>
  <si>
    <t xml:space="preserve">Could focus on both improvements and serve enterprise customers </t>
  </si>
  <si>
    <t>Decrease marketing costs</t>
  </si>
  <si>
    <t>Ability to customize, providing payback within 6 months, low churn rate and customer satisfaction above the industry’s aver</t>
  </si>
  <si>
    <t>Increased stickiness of product</t>
  </si>
  <si>
    <t>Pricing</t>
  </si>
  <si>
    <t>Increase licensing fee</t>
  </si>
  <si>
    <t>Their revenues would increase</t>
  </si>
  <si>
    <t>If competitors sell at discounted price they could potentially lose customers</t>
  </si>
  <si>
    <t>Freemium strategy</t>
  </si>
  <si>
    <t xml:space="preserve">Lower their customer acquisition cost, minimize selling costs, selling cycles and optimize their growth in a crowded sales enablement market </t>
  </si>
  <si>
    <t xml:space="preserve">Net income will drive down further than the present where it is negative even after 15x growth in revenue </t>
  </si>
  <si>
    <t>Opposed to the strategy of targeting mid-market and enterprise sector</t>
  </si>
  <si>
    <t>The expenses in FY15 have also become 24x of expenses in FY12 which has made the losses 47x in FY15 as compared to FY12. They would increase further</t>
  </si>
  <si>
    <t xml:space="preserve">Their cash has decreased by 59% between FY14 and FY15. It will decrease even further and could result in shortage of cash which could hamper their plan of product improvements. </t>
  </si>
  <si>
    <t>Price customers upfront</t>
  </si>
  <si>
    <t xml:space="preserve">This will help in reducing the shortage of cash as their cash has decreased by 59% between FY14 and FY15. </t>
  </si>
  <si>
    <t>Lose some risky customers, customers with lack of confidence in Showpad's product</t>
  </si>
  <si>
    <t xml:space="preserve">Reduce loans that have increased by a huge amount 1762% </t>
  </si>
  <si>
    <t>Sales Management</t>
  </si>
  <si>
    <t>Improve SAL team by training them and making them work with marketing team</t>
  </si>
  <si>
    <t>Make the forecasted and actual percentages similar and help in successful conversion cycle.</t>
  </si>
  <si>
    <t>Team up experienced and inexperienced AE together</t>
  </si>
  <si>
    <t>Improve the performance of inexperienced AE</t>
  </si>
  <si>
    <t>Marketing team to take up function of background research</t>
  </si>
  <si>
    <t>The backlog of QLs will be cleared</t>
  </si>
  <si>
    <t>Even if the marketing team does not do marketing for a while it will not affect a lot as there is backlog of Qls</t>
  </si>
  <si>
    <t>Lean Management strategy</t>
  </si>
  <si>
    <t xml:space="preserve">Decrease G&amp;A expense that have become 1.7x between FY14 &amp; FY15 </t>
  </si>
  <si>
    <t>People will lose jobs</t>
  </si>
  <si>
    <t>Expenses will decrease which have become 24x of expenses in FY12 (as compared to FY 15)</t>
  </si>
  <si>
    <t>Increase workload on some people</t>
  </si>
  <si>
    <t>Income could become positive as it is negative presently even though the revenue in FY15 has become 15x of the revenue in FY12</t>
  </si>
  <si>
    <t>Table 5 adapted from Table 1 of the case</t>
  </si>
  <si>
    <t>Customers will use it extensively for training sales people so that they can provide their customers with a good buying experience and are not renedered obsolete in today's market</t>
  </si>
  <si>
    <t>Market for Learning Management System (LMS) to be $1.3
billion in 2015 and estimated CAGR of 12% through 2020</t>
  </si>
  <si>
    <t>Increase workload on marketing team and they will not be able to do marketing for sometime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</si>
</sst>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_);[Red]\(&quot;$&quot;#,##0\)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164" fontId="1" fillId="0" borderId="0" xfId="0" applyNumberFormat="1" applyFont="1"/>
    <xf numFmtId="10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zoomScale="80" zoomScaleNormal="80" workbookViewId="0">
      <selection activeCell="G24" sqref="G24"/>
    </sheetView>
  </sheetViews>
  <sheetFormatPr defaultRowHeight="15.75" x14ac:dyDescent="0.25"/>
  <cols>
    <col min="1" max="1" width="52.85546875" style="1" bestFit="1" customWidth="1"/>
    <col min="2" max="3" width="10.140625" style="1" bestFit="1" customWidth="1"/>
    <col min="4" max="4" width="9.28515625" style="1" bestFit="1" customWidth="1"/>
    <col min="5" max="5" width="10.5703125" style="1" customWidth="1"/>
    <col min="6" max="9" width="9.28515625" style="1" bestFit="1" customWidth="1"/>
    <col min="10" max="16384" width="9.140625" style="1"/>
  </cols>
  <sheetData>
    <row r="1" spans="1:10" x14ac:dyDescent="0.25">
      <c r="A1" s="1" t="s">
        <v>40</v>
      </c>
    </row>
    <row r="2" spans="1:10" x14ac:dyDescent="0.25">
      <c r="A2" s="1" t="s">
        <v>8</v>
      </c>
    </row>
    <row r="3" spans="1:10" x14ac:dyDescent="0.25">
      <c r="B3" s="1" t="s">
        <v>0</v>
      </c>
      <c r="C3" s="1" t="s">
        <v>1</v>
      </c>
      <c r="D3" s="1" t="s">
        <v>7</v>
      </c>
    </row>
    <row r="4" spans="1:10" x14ac:dyDescent="0.25">
      <c r="A4" s="1" t="s">
        <v>2</v>
      </c>
      <c r="B4" s="1">
        <v>10103791</v>
      </c>
      <c r="C4" s="1">
        <v>9002540</v>
      </c>
      <c r="D4" s="1">
        <f>(C4-B4)*100/B4</f>
        <v>-10.899384201434888</v>
      </c>
    </row>
    <row r="5" spans="1:10" x14ac:dyDescent="0.25">
      <c r="A5" s="1" t="s">
        <v>3</v>
      </c>
      <c r="B5" s="1">
        <v>7370209</v>
      </c>
      <c r="C5" s="1">
        <v>3029909</v>
      </c>
      <c r="D5" s="1">
        <f t="shared" ref="D5:D9" si="0">(C5-B5)*100/B5</f>
        <v>-58.889781823012072</v>
      </c>
    </row>
    <row r="6" spans="1:10" x14ac:dyDescent="0.25">
      <c r="A6" s="1" t="s">
        <v>4</v>
      </c>
      <c r="B6" s="1">
        <v>2415697</v>
      </c>
      <c r="C6" s="1">
        <v>4920605</v>
      </c>
      <c r="D6" s="1">
        <f t="shared" si="0"/>
        <v>103.69297142812199</v>
      </c>
    </row>
    <row r="8" spans="1:10" x14ac:dyDescent="0.25">
      <c r="A8" s="1" t="s">
        <v>5</v>
      </c>
      <c r="B8" s="1">
        <v>5107859</v>
      </c>
      <c r="C8" s="1">
        <v>11476884</v>
      </c>
      <c r="D8" s="1">
        <f t="shared" si="0"/>
        <v>124.69069721775797</v>
      </c>
    </row>
    <row r="9" spans="1:10" x14ac:dyDescent="0.25">
      <c r="A9" s="1" t="s">
        <v>6</v>
      </c>
      <c r="B9" s="1">
        <v>164229</v>
      </c>
      <c r="C9" s="1">
        <v>3057313</v>
      </c>
      <c r="D9" s="1">
        <f t="shared" si="0"/>
        <v>1761.6157925823088</v>
      </c>
    </row>
    <row r="11" spans="1:10" x14ac:dyDescent="0.25">
      <c r="A11" s="1" t="s">
        <v>39</v>
      </c>
    </row>
    <row r="12" spans="1:10" x14ac:dyDescent="0.25">
      <c r="A12" s="1" t="s">
        <v>9</v>
      </c>
    </row>
    <row r="13" spans="1:10" x14ac:dyDescent="0.25">
      <c r="B13" s="1" t="s">
        <v>10</v>
      </c>
      <c r="C13" s="1" t="s">
        <v>11</v>
      </c>
      <c r="D13" s="1" t="s">
        <v>0</v>
      </c>
      <c r="E13" s="1" t="s">
        <v>1</v>
      </c>
      <c r="F13" s="1" t="s">
        <v>14</v>
      </c>
      <c r="G13" s="1" t="s">
        <v>15</v>
      </c>
      <c r="H13" s="1" t="s">
        <v>16</v>
      </c>
      <c r="I13" s="1" t="s">
        <v>51</v>
      </c>
    </row>
    <row r="14" spans="1:10" x14ac:dyDescent="0.25">
      <c r="A14" s="1" t="s">
        <v>17</v>
      </c>
      <c r="B14" s="1">
        <v>535</v>
      </c>
      <c r="C14" s="1">
        <v>1274</v>
      </c>
      <c r="D14" s="1">
        <v>3552</v>
      </c>
      <c r="E14" s="1">
        <v>8250</v>
      </c>
      <c r="F14" s="1">
        <f>(C14-B14)*100/B14</f>
        <v>138.13084112149534</v>
      </c>
      <c r="G14" s="1">
        <f t="shared" ref="G14:H14" si="1">(D14-C14)*100/C14</f>
        <v>178.80690737833595</v>
      </c>
      <c r="H14" s="1">
        <f t="shared" si="1"/>
        <v>132.26351351351352</v>
      </c>
      <c r="I14" s="1">
        <f>E14/B14</f>
        <v>15.420560747663551</v>
      </c>
    </row>
    <row r="15" spans="1:10" x14ac:dyDescent="0.25">
      <c r="A15" s="1" t="s">
        <v>49</v>
      </c>
      <c r="B15" s="1">
        <v>0</v>
      </c>
      <c r="C15" s="1">
        <v>0</v>
      </c>
      <c r="D15" s="1">
        <v>2522</v>
      </c>
      <c r="E15" s="1">
        <v>4332</v>
      </c>
      <c r="H15" s="1">
        <f t="shared" ref="H15:H16" si="2">(E15-D15)*100/D15</f>
        <v>71.768437747819192</v>
      </c>
      <c r="I15" s="1">
        <f>E15/D15</f>
        <v>1.7176843774781918</v>
      </c>
      <c r="J15" s="1" t="s">
        <v>50</v>
      </c>
    </row>
    <row r="16" spans="1:10" x14ac:dyDescent="0.25">
      <c r="A16" s="1" t="s">
        <v>52</v>
      </c>
      <c r="B16" s="1">
        <v>0</v>
      </c>
      <c r="C16" s="1">
        <v>0</v>
      </c>
      <c r="D16" s="1">
        <v>1134</v>
      </c>
      <c r="E16" s="1">
        <v>2589</v>
      </c>
      <c r="H16" s="1">
        <f t="shared" si="2"/>
        <v>128.3068783068783</v>
      </c>
      <c r="I16" s="1">
        <f>E16/D16</f>
        <v>2.2830687830687832</v>
      </c>
      <c r="J16" s="1" t="s">
        <v>53</v>
      </c>
    </row>
    <row r="17" spans="1:9" x14ac:dyDescent="0.25">
      <c r="A17" s="1" t="s">
        <v>12</v>
      </c>
      <c r="B17" s="1">
        <v>725</v>
      </c>
      <c r="C17" s="1">
        <v>2410</v>
      </c>
      <c r="D17" s="1">
        <v>7069</v>
      </c>
      <c r="E17" s="1">
        <v>17145</v>
      </c>
      <c r="F17" s="1">
        <f t="shared" ref="F17" si="3">(C17-B17)*100/B17</f>
        <v>232.41379310344828</v>
      </c>
      <c r="G17" s="1">
        <f t="shared" ref="G17" si="4">(D17-C17)*100/C17</f>
        <v>193.31950207468878</v>
      </c>
      <c r="H17" s="1">
        <f t="shared" ref="H17" si="5">(E17-D17)*100/D17</f>
        <v>142.53784127882304</v>
      </c>
      <c r="I17" s="1">
        <f>E17/B17</f>
        <v>23.648275862068967</v>
      </c>
    </row>
    <row r="18" spans="1:9" x14ac:dyDescent="0.25">
      <c r="A18" s="1" t="s">
        <v>13</v>
      </c>
      <c r="B18" s="1">
        <v>-190</v>
      </c>
      <c r="C18" s="1">
        <v>-1247</v>
      </c>
      <c r="D18" s="1">
        <v>-3822</v>
      </c>
      <c r="E18" s="1">
        <v>-8864</v>
      </c>
      <c r="F18" s="1">
        <f>(C18-B18)*100/ABS(B18)</f>
        <v>-556.31578947368416</v>
      </c>
      <c r="G18" s="1">
        <f t="shared" ref="G18:H18" si="6">(D18-C18)*100/ABS(C18)</f>
        <v>-206.49558941459503</v>
      </c>
      <c r="H18" s="1">
        <f t="shared" si="6"/>
        <v>-131.92046049188906</v>
      </c>
      <c r="I18" s="1">
        <f>E18/B18</f>
        <v>46.652631578947371</v>
      </c>
    </row>
    <row r="20" spans="1:9" x14ac:dyDescent="0.25">
      <c r="A20" s="1" t="s">
        <v>37</v>
      </c>
    </row>
    <row r="21" spans="1:9" x14ac:dyDescent="0.25">
      <c r="A21" s="1" t="s">
        <v>19</v>
      </c>
    </row>
    <row r="22" spans="1:9" x14ac:dyDescent="0.25">
      <c r="A22" s="1" t="s">
        <v>45</v>
      </c>
      <c r="B22" s="3"/>
      <c r="C22" s="1">
        <v>1</v>
      </c>
      <c r="D22" s="1" t="s">
        <v>21</v>
      </c>
    </row>
    <row r="23" spans="1:9" x14ac:dyDescent="0.25">
      <c r="A23" s="1" t="s">
        <v>20</v>
      </c>
      <c r="B23" s="3"/>
      <c r="C23" s="1">
        <v>0.16700000000000001</v>
      </c>
      <c r="D23" s="1" t="s">
        <v>54</v>
      </c>
    </row>
    <row r="24" spans="1:9" x14ac:dyDescent="0.25">
      <c r="A24" s="1" t="s">
        <v>23</v>
      </c>
      <c r="B24" s="3"/>
      <c r="C24" s="1">
        <v>200</v>
      </c>
      <c r="D24" s="1" t="s">
        <v>43</v>
      </c>
    </row>
    <row r="25" spans="1:9" x14ac:dyDescent="0.25">
      <c r="A25" s="1" t="s">
        <v>44</v>
      </c>
      <c r="B25" s="3"/>
      <c r="C25" s="1">
        <v>1.1499999999999999</v>
      </c>
    </row>
    <row r="26" spans="1:9" x14ac:dyDescent="0.25">
      <c r="A26" s="1" t="s">
        <v>22</v>
      </c>
      <c r="B26" s="3"/>
      <c r="C26" s="1">
        <f>1.075*C23</f>
        <v>0.17952499999999999</v>
      </c>
    </row>
    <row r="27" spans="1:9" x14ac:dyDescent="0.25">
      <c r="A27" s="1" t="s">
        <v>24</v>
      </c>
      <c r="B27" s="3"/>
      <c r="C27" s="1">
        <f>1.075*200</f>
        <v>215</v>
      </c>
    </row>
    <row r="28" spans="1:9" x14ac:dyDescent="0.25">
      <c r="A28" s="1" t="s">
        <v>46</v>
      </c>
      <c r="B28" s="4"/>
      <c r="C28" s="1">
        <f>C24*C25*C26-(C24*C23*C22)</f>
        <v>7.890749999999997</v>
      </c>
      <c r="D28" s="1" t="s">
        <v>18</v>
      </c>
    </row>
    <row r="29" spans="1:9" x14ac:dyDescent="0.25">
      <c r="A29" s="1" t="s">
        <v>47</v>
      </c>
      <c r="B29" s="4"/>
      <c r="C29" s="1">
        <f>C23*(C27-C24)</f>
        <v>2.5050000000000003</v>
      </c>
      <c r="D29" s="1" t="s">
        <v>18</v>
      </c>
    </row>
    <row r="30" spans="1:9" x14ac:dyDescent="0.25">
      <c r="A30" s="1" t="s">
        <v>25</v>
      </c>
      <c r="B30" s="4"/>
      <c r="C30" s="1">
        <v>1</v>
      </c>
      <c r="D30" s="1" t="s">
        <v>21</v>
      </c>
    </row>
    <row r="31" spans="1:9" x14ac:dyDescent="0.25">
      <c r="A31" s="1" t="s">
        <v>26</v>
      </c>
      <c r="B31" s="4"/>
      <c r="C31" s="1">
        <v>1</v>
      </c>
      <c r="D31" s="1" t="s">
        <v>21</v>
      </c>
    </row>
    <row r="32" spans="1:9" x14ac:dyDescent="0.25">
      <c r="A32" s="1" t="s">
        <v>27</v>
      </c>
      <c r="B32" s="4"/>
      <c r="C32" s="1">
        <v>0.6</v>
      </c>
    </row>
    <row r="33" spans="1:6" x14ac:dyDescent="0.25">
      <c r="A33" s="1" t="s">
        <v>28</v>
      </c>
      <c r="B33" s="4"/>
      <c r="C33" s="1">
        <v>1</v>
      </c>
    </row>
    <row r="34" spans="1:6" x14ac:dyDescent="0.25">
      <c r="A34" s="1" t="s">
        <v>29</v>
      </c>
      <c r="B34" s="4"/>
      <c r="C34" s="1">
        <v>0.7</v>
      </c>
    </row>
    <row r="35" spans="1:6" x14ac:dyDescent="0.25">
      <c r="A35" s="1" t="s">
        <v>30</v>
      </c>
      <c r="C35" s="1">
        <f>60+70-30</f>
        <v>100</v>
      </c>
    </row>
    <row r="36" spans="1:6" x14ac:dyDescent="0.25">
      <c r="A36" s="1" t="s">
        <v>48</v>
      </c>
      <c r="C36" s="1">
        <f>C28+C29+(C35/1000)</f>
        <v>10.495749999999997</v>
      </c>
    </row>
    <row r="38" spans="1:6" x14ac:dyDescent="0.25">
      <c r="A38" s="1" t="s">
        <v>38</v>
      </c>
    </row>
    <row r="39" spans="1:6" x14ac:dyDescent="0.25">
      <c r="A39" s="1" t="s">
        <v>31</v>
      </c>
      <c r="B39" s="1">
        <v>2013</v>
      </c>
      <c r="C39" s="1">
        <v>2014</v>
      </c>
      <c r="D39" s="1">
        <v>2015</v>
      </c>
      <c r="E39" s="1" t="s">
        <v>35</v>
      </c>
      <c r="F39" s="1" t="s">
        <v>36</v>
      </c>
    </row>
    <row r="40" spans="1:6" x14ac:dyDescent="0.25">
      <c r="A40" s="1" t="s">
        <v>32</v>
      </c>
      <c r="B40" s="1">
        <v>275</v>
      </c>
      <c r="C40" s="1">
        <v>180</v>
      </c>
      <c r="D40" s="1">
        <v>120</v>
      </c>
      <c r="E40" s="1">
        <f>(C40-B40)*100/C40</f>
        <v>-52.777777777777779</v>
      </c>
      <c r="F40" s="1">
        <f>(D40-C40)*100/D40</f>
        <v>-50</v>
      </c>
    </row>
    <row r="41" spans="1:6" x14ac:dyDescent="0.25">
      <c r="A41" s="1" t="s">
        <v>33</v>
      </c>
      <c r="B41" s="1">
        <v>310</v>
      </c>
      <c r="C41" s="1">
        <v>170</v>
      </c>
      <c r="D41" s="1">
        <v>110</v>
      </c>
      <c r="E41" s="1">
        <f t="shared" ref="E41:E42" si="7">(C41-B41)*100/C41</f>
        <v>-82.352941176470594</v>
      </c>
      <c r="F41" s="1">
        <f t="shared" ref="F41:F42" si="8">(D41-C41)*100/D41</f>
        <v>-54.545454545454547</v>
      </c>
    </row>
    <row r="42" spans="1:6" x14ac:dyDescent="0.25">
      <c r="A42" s="1" t="s">
        <v>34</v>
      </c>
      <c r="B42" s="1">
        <v>200</v>
      </c>
      <c r="C42" s="1">
        <v>220</v>
      </c>
      <c r="D42" s="1">
        <v>130</v>
      </c>
      <c r="E42" s="1">
        <f t="shared" si="7"/>
        <v>9.0909090909090917</v>
      </c>
      <c r="F42" s="1">
        <f t="shared" si="8"/>
        <v>-69.230769230769226</v>
      </c>
    </row>
    <row r="44" spans="1:6" x14ac:dyDescent="0.25">
      <c r="A44" s="1" t="s">
        <v>103</v>
      </c>
    </row>
    <row r="45" spans="1:6" x14ac:dyDescent="0.25">
      <c r="A45" s="1" t="s">
        <v>41</v>
      </c>
      <c r="B45" s="1">
        <f>0.8*0.2*0.5</f>
        <v>8.0000000000000016E-2</v>
      </c>
    </row>
    <row r="46" spans="1:6" x14ac:dyDescent="0.25">
      <c r="A46" s="1" t="s">
        <v>42</v>
      </c>
      <c r="B46" s="1">
        <f>0.73*0.1*0.84</f>
        <v>6.1319999999999993E-2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abSelected="1" zoomScale="80" zoomScaleNormal="80" workbookViewId="0">
      <selection activeCell="D28" sqref="D28"/>
    </sheetView>
  </sheetViews>
  <sheetFormatPr defaultRowHeight="15.75" x14ac:dyDescent="0.25"/>
  <cols>
    <col min="1" max="1" width="18" style="1" bestFit="1" customWidth="1"/>
    <col min="2" max="2" width="33" style="1" bestFit="1" customWidth="1"/>
    <col min="3" max="3" width="18.7109375" style="1" customWidth="1"/>
    <col min="4" max="4" width="18.140625" style="1" customWidth="1"/>
    <col min="5" max="16384" width="9.140625" style="1"/>
  </cols>
  <sheetData>
    <row r="1" spans="1:4" x14ac:dyDescent="0.25">
      <c r="B1" s="1" t="s">
        <v>55</v>
      </c>
      <c r="C1" s="1" t="s">
        <v>56</v>
      </c>
      <c r="D1" s="1" t="s">
        <v>57</v>
      </c>
    </row>
    <row r="2" spans="1:4" x14ac:dyDescent="0.25">
      <c r="A2" s="1" t="s">
        <v>58</v>
      </c>
      <c r="B2" s="1" t="s">
        <v>59</v>
      </c>
      <c r="C2" s="1" t="s">
        <v>104</v>
      </c>
    </row>
    <row r="3" spans="1:4" ht="110.25" x14ac:dyDescent="0.25">
      <c r="C3" s="2" t="s">
        <v>105</v>
      </c>
    </row>
    <row r="4" spans="1:4" x14ac:dyDescent="0.25">
      <c r="B4" s="1" t="s">
        <v>60</v>
      </c>
      <c r="C4" s="1" t="s">
        <v>61</v>
      </c>
      <c r="D4" s="1" t="s">
        <v>62</v>
      </c>
    </row>
    <row r="5" spans="1:4" x14ac:dyDescent="0.25">
      <c r="B5" s="1" t="s">
        <v>63</v>
      </c>
      <c r="C5" s="1" t="s">
        <v>64</v>
      </c>
      <c r="D5" s="1" t="s">
        <v>65</v>
      </c>
    </row>
    <row r="6" spans="1:4" x14ac:dyDescent="0.25">
      <c r="C6" s="1" t="s">
        <v>66</v>
      </c>
    </row>
    <row r="7" spans="1:4" x14ac:dyDescent="0.25">
      <c r="B7" s="1" t="s">
        <v>67</v>
      </c>
      <c r="C7" s="1" t="s">
        <v>68</v>
      </c>
      <c r="D7" s="1" t="s">
        <v>69</v>
      </c>
    </row>
    <row r="8" spans="1:4" x14ac:dyDescent="0.25">
      <c r="C8" s="1" t="s">
        <v>70</v>
      </c>
    </row>
    <row r="9" spans="1:4" x14ac:dyDescent="0.25">
      <c r="C9" s="1" t="s">
        <v>71</v>
      </c>
    </row>
    <row r="10" spans="1:4" x14ac:dyDescent="0.25">
      <c r="C10" s="1" t="s">
        <v>72</v>
      </c>
    </row>
    <row r="11" spans="1:4" x14ac:dyDescent="0.25">
      <c r="B11" s="1" t="s">
        <v>73</v>
      </c>
      <c r="C11" s="1" t="s">
        <v>74</v>
      </c>
    </row>
    <row r="13" spans="1:4" x14ac:dyDescent="0.25">
      <c r="A13" s="1" t="s">
        <v>75</v>
      </c>
      <c r="B13" s="1" t="s">
        <v>76</v>
      </c>
      <c r="C13" s="1" t="s">
        <v>77</v>
      </c>
      <c r="D13" s="1" t="s">
        <v>78</v>
      </c>
    </row>
    <row r="14" spans="1:4" x14ac:dyDescent="0.25">
      <c r="B14" s="1" t="s">
        <v>79</v>
      </c>
      <c r="C14" s="1" t="s">
        <v>80</v>
      </c>
      <c r="D14" s="1" t="s">
        <v>81</v>
      </c>
    </row>
    <row r="15" spans="1:4" x14ac:dyDescent="0.25">
      <c r="D15" s="1" t="s">
        <v>82</v>
      </c>
    </row>
    <row r="16" spans="1:4" x14ac:dyDescent="0.25">
      <c r="D16" s="1" t="s">
        <v>83</v>
      </c>
    </row>
    <row r="17" spans="1:4" x14ac:dyDescent="0.25">
      <c r="D17" s="1" t="s">
        <v>84</v>
      </c>
    </row>
    <row r="18" spans="1:4" x14ac:dyDescent="0.25">
      <c r="B18" s="1" t="s">
        <v>85</v>
      </c>
      <c r="C18" s="1" t="s">
        <v>86</v>
      </c>
      <c r="D18" s="1" t="s">
        <v>87</v>
      </c>
    </row>
    <row r="19" spans="1:4" x14ac:dyDescent="0.25">
      <c r="C19" s="1" t="s">
        <v>88</v>
      </c>
    </row>
    <row r="21" spans="1:4" x14ac:dyDescent="0.25">
      <c r="A21" s="1" t="s">
        <v>89</v>
      </c>
      <c r="B21" s="1" t="s">
        <v>90</v>
      </c>
      <c r="C21" s="1" t="s">
        <v>91</v>
      </c>
    </row>
    <row r="22" spans="1:4" x14ac:dyDescent="0.25">
      <c r="B22" s="1" t="s">
        <v>92</v>
      </c>
      <c r="C22" s="1" t="s">
        <v>93</v>
      </c>
    </row>
    <row r="23" spans="1:4" x14ac:dyDescent="0.25">
      <c r="B23" s="1" t="s">
        <v>94</v>
      </c>
      <c r="C23" s="1" t="s">
        <v>95</v>
      </c>
      <c r="D23" s="1" t="s">
        <v>106</v>
      </c>
    </row>
    <row r="24" spans="1:4" x14ac:dyDescent="0.25">
      <c r="C24" s="1" t="s">
        <v>96</v>
      </c>
    </row>
    <row r="25" spans="1:4" x14ac:dyDescent="0.25">
      <c r="B25" s="1" t="s">
        <v>97</v>
      </c>
      <c r="C25" s="1" t="s">
        <v>98</v>
      </c>
      <c r="D25" s="1" t="s">
        <v>99</v>
      </c>
    </row>
    <row r="26" spans="1:4" x14ac:dyDescent="0.25">
      <c r="C26" s="1" t="s">
        <v>100</v>
      </c>
      <c r="D26" s="1" t="s">
        <v>101</v>
      </c>
    </row>
    <row r="27" spans="1:4" x14ac:dyDescent="0.25">
      <c r="C27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Calculations</vt:lpstr>
      <vt:lpstr>AdvantageAndDisadvantageTable</vt:lpstr>
    </vt:vector>
  </TitlesOfParts>
  <Company>Oregon State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Vaswani, Ashish</dc:creator>
  <cp:lastModifiedBy>acer</cp:lastModifiedBy>
  <dcterms:created xsi:type="dcterms:W3CDTF">2018-11-03T22:51:21Z</dcterms:created>
  <dcterms:modified xsi:type="dcterms:W3CDTF">2019-01-05T14:50:25Z</dcterms:modified>
</cp:coreProperties>
</file>