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885" windowHeight="76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5" i="1" l="1"/>
  <c r="G7" i="1" s="1"/>
  <c r="G9" i="1" s="1"/>
  <c r="G11" i="1" s="1"/>
  <c r="G15" i="1" s="1"/>
  <c r="F5" i="1"/>
  <c r="F7" i="1" s="1"/>
  <c r="F9" i="1" s="1"/>
  <c r="F11" i="1" s="1"/>
  <c r="F15" i="1" s="1"/>
  <c r="E5" i="1"/>
  <c r="E7" i="1" s="1"/>
  <c r="E9" i="1" s="1"/>
  <c r="E11" i="1" s="1"/>
  <c r="E15" i="1" s="1"/>
  <c r="D5" i="1"/>
  <c r="D7" i="1" s="1"/>
  <c r="D9" i="1" s="1"/>
  <c r="D11" i="1" s="1"/>
  <c r="D15" i="1" s="1"/>
  <c r="C5" i="1"/>
  <c r="C7" i="1" s="1"/>
  <c r="C9" i="1" s="1"/>
  <c r="C11" i="1" s="1"/>
  <c r="C15" i="1" s="1"/>
  <c r="B5" i="1"/>
  <c r="B7" i="1" s="1"/>
  <c r="B9" i="1" s="1"/>
  <c r="B11" i="1" s="1"/>
  <c r="B15" i="1" s="1"/>
  <c r="B17" i="1" s="1"/>
  <c r="C27" i="1" l="1"/>
  <c r="C30" i="1" s="1"/>
  <c r="C17" i="1"/>
  <c r="E27" i="1"/>
  <c r="E30" i="1" s="1"/>
  <c r="E17" i="1"/>
  <c r="D17" i="1"/>
  <c r="D27" i="1"/>
  <c r="D30" i="1" s="1"/>
  <c r="B27" i="1"/>
  <c r="F27" i="1"/>
  <c r="F30" i="1" s="1"/>
  <c r="F17" i="1"/>
  <c r="G27" i="1"/>
  <c r="G16" i="1"/>
  <c r="G17" i="1" s="1"/>
  <c r="B19" i="1" s="1"/>
  <c r="B22" i="1" s="1"/>
  <c r="F24" i="1" s="1"/>
  <c r="B30" i="1" l="1"/>
  <c r="B29" i="1" s="1"/>
  <c r="B26" i="1"/>
</calcChain>
</file>

<file path=xl/sharedStrings.xml><?xml version="1.0" encoding="utf-8"?>
<sst xmlns="http://schemas.openxmlformats.org/spreadsheetml/2006/main" count="29" uniqueCount="27">
  <si>
    <t>Projected Company Income Statement</t>
  </si>
  <si>
    <t>Particulars</t>
  </si>
  <si>
    <t xml:space="preserve">Gross Revenue </t>
  </si>
  <si>
    <t>COGS</t>
  </si>
  <si>
    <t>Gross Profit</t>
  </si>
  <si>
    <t>Operating Cost</t>
  </si>
  <si>
    <t>EBITDA</t>
  </si>
  <si>
    <t>Depreciation</t>
  </si>
  <si>
    <t>EBIT</t>
  </si>
  <si>
    <t>Tax</t>
  </si>
  <si>
    <t>EBIAT</t>
  </si>
  <si>
    <t>Change in NWC</t>
  </si>
  <si>
    <t>Change in Capex</t>
  </si>
  <si>
    <t>FCFF</t>
  </si>
  <si>
    <t xml:space="preserve">Assumed Terminal growth rate </t>
  </si>
  <si>
    <t>Terminal Value</t>
  </si>
  <si>
    <t>Assumed WACC</t>
  </si>
  <si>
    <t>PV</t>
  </si>
  <si>
    <t>EV</t>
  </si>
  <si>
    <t>Debt</t>
  </si>
  <si>
    <t>Market value of equity</t>
  </si>
  <si>
    <t>For investing an amount of $5 million ideal equity stake to be</t>
  </si>
  <si>
    <t>as on 2009</t>
  </si>
  <si>
    <t>IRR</t>
  </si>
  <si>
    <t>For Scenario a nd b</t>
  </si>
  <si>
    <t>For Scenario c</t>
  </si>
  <si>
    <t>(assumed)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</si>
</sst>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9" fontId="0" fillId="0" borderId="0" xfId="1" applyFont="1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1" xfId="0" applyFont="1" applyBorder="1"/>
    <xf numFmtId="164" fontId="0" fillId="0" borderId="0" xfId="1" applyNumberFormat="1" applyFont="1"/>
    <xf numFmtId="0" fontId="0" fillId="0" borderId="0" xfId="0" applyBorder="1"/>
    <xf numFmtId="0" fontId="3" fillId="0" borderId="0" xfId="0" applyFont="1" applyBorder="1"/>
    <xf numFmtId="9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D27" sqref="D27"/>
    </sheetView>
  </sheetViews>
  <sheetFormatPr defaultRowHeight="15" x14ac:dyDescent="0.25"/>
  <cols>
    <col min="1" max="1" width="21.42578125" bestFit="1" customWidth="1"/>
    <col min="3" max="3" width="12.7109375" bestFit="1" customWidth="1"/>
    <col min="5" max="5" width="9.140625" customWidth="1"/>
    <col min="9" max="9" width="21.42578125" bestFit="1" customWidth="1"/>
    <col min="13" max="13" width="10.7109375" bestFit="1" customWidth="1"/>
  </cols>
  <sheetData>
    <row r="1" spans="1:11" x14ac:dyDescent="0.25">
      <c r="A1" s="11" t="s">
        <v>0</v>
      </c>
      <c r="B1" s="11"/>
      <c r="C1" s="11"/>
      <c r="D1" s="11"/>
      <c r="E1" s="11"/>
    </row>
    <row r="2" spans="1:11" x14ac:dyDescent="0.25">
      <c r="A2" s="4" t="s">
        <v>1</v>
      </c>
      <c r="B2" s="4">
        <v>2009</v>
      </c>
      <c r="C2" s="4">
        <v>2010</v>
      </c>
      <c r="D2" s="4">
        <v>2011</v>
      </c>
      <c r="E2" s="4">
        <v>2012</v>
      </c>
      <c r="F2" s="4">
        <v>2013</v>
      </c>
      <c r="G2" s="4">
        <v>2014</v>
      </c>
    </row>
    <row r="3" spans="1:11" x14ac:dyDescent="0.25">
      <c r="A3" s="4" t="s">
        <v>2</v>
      </c>
      <c r="B3" s="4">
        <v>142</v>
      </c>
      <c r="C3" s="4">
        <v>590</v>
      </c>
      <c r="D3" s="4">
        <v>1875</v>
      </c>
      <c r="E3" s="4">
        <v>4926</v>
      </c>
      <c r="F3" s="4">
        <v>9553</v>
      </c>
      <c r="G3" s="4">
        <v>15970</v>
      </c>
    </row>
    <row r="4" spans="1:11" x14ac:dyDescent="0.25">
      <c r="A4" s="4" t="s">
        <v>3</v>
      </c>
      <c r="B4" s="4">
        <v>18</v>
      </c>
      <c r="C4" s="4">
        <v>84</v>
      </c>
      <c r="D4" s="4">
        <v>308</v>
      </c>
      <c r="E4" s="4">
        <v>874</v>
      </c>
      <c r="F4" s="4">
        <v>1732</v>
      </c>
      <c r="G4" s="4">
        <v>2967</v>
      </c>
    </row>
    <row r="5" spans="1:11" x14ac:dyDescent="0.25">
      <c r="A5" s="5" t="s">
        <v>4</v>
      </c>
      <c r="B5" s="4">
        <f>B3-B4</f>
        <v>124</v>
      </c>
      <c r="C5" s="4">
        <f t="shared" ref="C5:G5" si="0">C3-C4</f>
        <v>506</v>
      </c>
      <c r="D5" s="4">
        <f t="shared" si="0"/>
        <v>1567</v>
      </c>
      <c r="E5" s="4">
        <f t="shared" si="0"/>
        <v>4052</v>
      </c>
      <c r="F5" s="4">
        <f t="shared" si="0"/>
        <v>7821</v>
      </c>
      <c r="G5" s="4">
        <f t="shared" si="0"/>
        <v>13003</v>
      </c>
    </row>
    <row r="6" spans="1:11" x14ac:dyDescent="0.25">
      <c r="A6" s="4" t="s">
        <v>5</v>
      </c>
      <c r="B6" s="4">
        <v>173</v>
      </c>
      <c r="C6" s="4">
        <v>555</v>
      </c>
      <c r="D6" s="4">
        <v>1472</v>
      </c>
      <c r="E6" s="4">
        <v>3323</v>
      </c>
      <c r="F6" s="4">
        <v>5230</v>
      </c>
      <c r="G6" s="4">
        <v>7224</v>
      </c>
    </row>
    <row r="7" spans="1:11" x14ac:dyDescent="0.25">
      <c r="A7" s="5" t="s">
        <v>6</v>
      </c>
      <c r="B7" s="4">
        <f>B5-B6</f>
        <v>-49</v>
      </c>
      <c r="C7" s="4">
        <f t="shared" ref="C7:G7" si="1">C5-C6</f>
        <v>-49</v>
      </c>
      <c r="D7" s="4">
        <f t="shared" si="1"/>
        <v>95</v>
      </c>
      <c r="E7" s="4">
        <f t="shared" si="1"/>
        <v>729</v>
      </c>
      <c r="F7" s="4">
        <f t="shared" si="1"/>
        <v>2591</v>
      </c>
      <c r="G7" s="4">
        <f t="shared" si="1"/>
        <v>5779</v>
      </c>
    </row>
    <row r="8" spans="1:11" x14ac:dyDescent="0.25">
      <c r="A8" s="4" t="s">
        <v>7</v>
      </c>
      <c r="B8" s="4">
        <v>39</v>
      </c>
      <c r="C8" s="4">
        <v>136</v>
      </c>
      <c r="D8" s="4">
        <v>379</v>
      </c>
      <c r="E8" s="4">
        <v>864</v>
      </c>
      <c r="F8" s="4">
        <v>1350</v>
      </c>
      <c r="G8" s="4">
        <v>1836</v>
      </c>
    </row>
    <row r="9" spans="1:11" x14ac:dyDescent="0.25">
      <c r="A9" s="5" t="s">
        <v>8</v>
      </c>
      <c r="B9" s="4">
        <f>B7-B8</f>
        <v>-88</v>
      </c>
      <c r="C9" s="4">
        <f t="shared" ref="C9:G9" si="2">C7-C8</f>
        <v>-185</v>
      </c>
      <c r="D9" s="4">
        <f t="shared" si="2"/>
        <v>-284</v>
      </c>
      <c r="E9" s="4">
        <f t="shared" si="2"/>
        <v>-135</v>
      </c>
      <c r="F9" s="4">
        <f t="shared" si="2"/>
        <v>1241</v>
      </c>
      <c r="G9" s="4">
        <f t="shared" si="2"/>
        <v>3943</v>
      </c>
    </row>
    <row r="10" spans="1:11" x14ac:dyDescent="0.25">
      <c r="A10" s="4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372</v>
      </c>
      <c r="G10" s="4">
        <v>1183</v>
      </c>
    </row>
    <row r="11" spans="1:11" x14ac:dyDescent="0.25">
      <c r="A11" s="5" t="s">
        <v>10</v>
      </c>
      <c r="B11" s="4">
        <f>B9-B10</f>
        <v>-88</v>
      </c>
      <c r="C11" s="4">
        <f t="shared" ref="C11:G11" si="3">C9-C10</f>
        <v>-185</v>
      </c>
      <c r="D11" s="4">
        <f t="shared" si="3"/>
        <v>-284</v>
      </c>
      <c r="E11" s="4">
        <f t="shared" si="3"/>
        <v>-135</v>
      </c>
      <c r="F11" s="4">
        <f t="shared" si="3"/>
        <v>869</v>
      </c>
      <c r="G11" s="4">
        <f t="shared" si="3"/>
        <v>2760</v>
      </c>
    </row>
    <row r="12" spans="1:11" x14ac:dyDescent="0.25">
      <c r="A12" s="4" t="s">
        <v>11</v>
      </c>
      <c r="B12" s="4"/>
      <c r="C12" s="4">
        <v>0</v>
      </c>
      <c r="D12" s="4">
        <v>0</v>
      </c>
      <c r="E12" s="4">
        <v>0</v>
      </c>
      <c r="F12" s="4">
        <v>0</v>
      </c>
      <c r="G12" s="4">
        <v>0</v>
      </c>
      <c r="H12" t="s">
        <v>26</v>
      </c>
    </row>
    <row r="13" spans="1:11" x14ac:dyDescent="0.25">
      <c r="A13" s="6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11" x14ac:dyDescent="0.25">
      <c r="A14" s="6" t="s">
        <v>7</v>
      </c>
      <c r="B14" s="4">
        <v>39</v>
      </c>
      <c r="C14" s="4">
        <v>136</v>
      </c>
      <c r="D14" s="4">
        <v>379</v>
      </c>
      <c r="E14" s="4">
        <v>864</v>
      </c>
      <c r="F14" s="4">
        <v>1350</v>
      </c>
      <c r="G14" s="4">
        <v>1836</v>
      </c>
    </row>
    <row r="15" spans="1:11" x14ac:dyDescent="0.25">
      <c r="A15" s="6" t="s">
        <v>13</v>
      </c>
      <c r="B15" s="4">
        <f>B11+B14-B12-B13</f>
        <v>-49</v>
      </c>
      <c r="C15" s="4">
        <f t="shared" ref="C15:G15" si="4">C11+C14-C12-C13</f>
        <v>-49</v>
      </c>
      <c r="D15" s="4">
        <f t="shared" si="4"/>
        <v>95</v>
      </c>
      <c r="E15" s="4">
        <f t="shared" si="4"/>
        <v>729</v>
      </c>
      <c r="F15" s="4">
        <f t="shared" si="4"/>
        <v>2219</v>
      </c>
      <c r="G15" s="4">
        <f t="shared" si="4"/>
        <v>4596</v>
      </c>
    </row>
    <row r="16" spans="1:11" x14ac:dyDescent="0.25">
      <c r="A16" s="6" t="s">
        <v>15</v>
      </c>
      <c r="B16" s="4"/>
      <c r="C16" s="4"/>
      <c r="D16" s="4"/>
      <c r="E16" s="4"/>
      <c r="F16" s="4"/>
      <c r="G16" s="4">
        <f>G15*(1+K16)/(K17-K16)</f>
        <v>46879.200000000004</v>
      </c>
      <c r="H16" s="12" t="s">
        <v>14</v>
      </c>
      <c r="I16" s="12"/>
      <c r="J16" s="12"/>
      <c r="K16" s="2">
        <v>0.02</v>
      </c>
    </row>
    <row r="17" spans="1:11" x14ac:dyDescent="0.25">
      <c r="A17" s="6" t="s">
        <v>17</v>
      </c>
      <c r="B17" s="4">
        <f>B15/(1+$K$17)^B18</f>
        <v>-49</v>
      </c>
      <c r="C17" s="4">
        <f t="shared" ref="C17:F17" si="5">C15/(1+$K$17)^C18</f>
        <v>-43.749999999999993</v>
      </c>
      <c r="D17" s="4">
        <f t="shared" si="5"/>
        <v>75.733418367346928</v>
      </c>
      <c r="E17" s="4">
        <f t="shared" si="5"/>
        <v>518.88780065597655</v>
      </c>
      <c r="F17" s="4">
        <f t="shared" si="5"/>
        <v>1410.2146159803203</v>
      </c>
      <c r="G17" s="4">
        <f>(G15+G16)/(1+$K$17)^G18</f>
        <v>29208.410883486042</v>
      </c>
      <c r="H17" s="12" t="s">
        <v>16</v>
      </c>
      <c r="I17" s="12"/>
      <c r="J17" s="12"/>
      <c r="K17" s="2">
        <v>0.12</v>
      </c>
    </row>
    <row r="18" spans="1:11" x14ac:dyDescent="0.25">
      <c r="B18">
        <v>0</v>
      </c>
      <c r="C18">
        <v>1</v>
      </c>
      <c r="D18">
        <v>2</v>
      </c>
      <c r="E18">
        <v>3</v>
      </c>
      <c r="F18">
        <v>4</v>
      </c>
      <c r="G18">
        <v>5</v>
      </c>
    </row>
    <row r="19" spans="1:11" x14ac:dyDescent="0.25">
      <c r="A19" s="4" t="s">
        <v>18</v>
      </c>
      <c r="B19" s="4">
        <f>SUM(B17:G17)</f>
        <v>31120.496718489685</v>
      </c>
      <c r="C19" s="3" t="s">
        <v>22</v>
      </c>
      <c r="I19" s="8"/>
      <c r="J19" s="8"/>
      <c r="K19" s="9"/>
    </row>
    <row r="20" spans="1:11" x14ac:dyDescent="0.25">
      <c r="A20" s="4" t="s">
        <v>19</v>
      </c>
      <c r="B20" s="4">
        <v>2500</v>
      </c>
      <c r="I20" s="8"/>
      <c r="J20" s="8"/>
      <c r="K20" s="8"/>
    </row>
    <row r="21" spans="1:11" x14ac:dyDescent="0.25">
      <c r="A21" s="4"/>
      <c r="B21" s="4"/>
      <c r="I21" s="8"/>
      <c r="J21" s="8"/>
      <c r="K21" s="8"/>
    </row>
    <row r="22" spans="1:11" x14ac:dyDescent="0.25">
      <c r="A22" s="4" t="s">
        <v>20</v>
      </c>
      <c r="B22" s="4">
        <f>B19+B21-B20</f>
        <v>28620.496718489685</v>
      </c>
      <c r="I22" s="8"/>
      <c r="J22" s="8"/>
      <c r="K22" s="8"/>
    </row>
    <row r="24" spans="1:11" x14ac:dyDescent="0.25">
      <c r="A24" t="s">
        <v>21</v>
      </c>
      <c r="F24" s="7">
        <f>5000/B22</f>
        <v>0.17469997286140224</v>
      </c>
    </row>
    <row r="25" spans="1:11" x14ac:dyDescent="0.25">
      <c r="A25" s="3" t="s">
        <v>24</v>
      </c>
    </row>
    <row r="26" spans="1:11" x14ac:dyDescent="0.25">
      <c r="A26" s="1" t="s">
        <v>23</v>
      </c>
      <c r="B26" s="10">
        <f>IRR(B27:G27)</f>
        <v>0.27800144767428603</v>
      </c>
    </row>
    <row r="27" spans="1:11" x14ac:dyDescent="0.25">
      <c r="B27">
        <f>-2500+B17</f>
        <v>-2549</v>
      </c>
      <c r="C27">
        <f>C15</f>
        <v>-49</v>
      </c>
      <c r="D27">
        <f>D15</f>
        <v>95</v>
      </c>
      <c r="E27">
        <f>E15</f>
        <v>729</v>
      </c>
      <c r="F27">
        <f>F15</f>
        <v>2219</v>
      </c>
      <c r="G27">
        <f>G15</f>
        <v>4596</v>
      </c>
    </row>
    <row r="28" spans="1:11" x14ac:dyDescent="0.25">
      <c r="A28" s="3" t="s">
        <v>25</v>
      </c>
    </row>
    <row r="29" spans="1:11" x14ac:dyDescent="0.25">
      <c r="A29" s="1" t="s">
        <v>23</v>
      </c>
      <c r="B29" s="10">
        <f>IRR(B30:G30)</f>
        <v>0.23865417670190547</v>
      </c>
    </row>
    <row r="30" spans="1:11" x14ac:dyDescent="0.25">
      <c r="B30">
        <f>B27</f>
        <v>-2549</v>
      </c>
      <c r="C30">
        <f t="shared" ref="C30:F30" si="6">C27</f>
        <v>-49</v>
      </c>
      <c r="D30">
        <f t="shared" si="6"/>
        <v>95</v>
      </c>
      <c r="E30">
        <f t="shared" si="6"/>
        <v>729</v>
      </c>
      <c r="F30">
        <f t="shared" si="6"/>
        <v>2219</v>
      </c>
      <c r="G30">
        <v>3500</v>
      </c>
    </row>
  </sheetData>
  <mergeCells count="3">
    <mergeCell ref="A1:E1"/>
    <mergeCell ref="H16:J16"/>
    <mergeCell ref="H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2018-12-12T06:53:35Z</dcterms:modified>
</cp:coreProperties>
</file>