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0" yWindow="0" windowWidth="24240" windowHeight="13740" tabRatio="500"/>
  </bookViews>
  <sheets>
    <sheet name="Question 1" sheetId="3" r:id="rId1"/>
    <sheet name="Question 2" sheetId="2" r:id="rId2"/>
    <sheet name="Question 3" sheetId="1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6" i="2"/>
  <c r="G16"/>
  <c r="C11"/>
  <c r="G11"/>
  <c r="C8"/>
  <c r="G8"/>
  <c r="C4"/>
  <c r="G4"/>
  <c r="E26" i="3"/>
  <c r="C22"/>
  <c r="C15"/>
  <c r="C8"/>
  <c r="C20" i="1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D19"/>
  <c r="C19"/>
  <c r="F15"/>
  <c r="G17"/>
  <c r="G16"/>
  <c r="G15"/>
  <c r="H17"/>
  <c r="H16"/>
  <c r="H15"/>
  <c r="I17"/>
  <c r="I16"/>
  <c r="I15"/>
  <c r="J17"/>
  <c r="J16"/>
  <c r="J15"/>
  <c r="K17"/>
  <c r="K16"/>
  <c r="K15"/>
  <c r="L17"/>
  <c r="L16"/>
  <c r="L15"/>
  <c r="M17"/>
  <c r="M16"/>
  <c r="M15"/>
  <c r="N17"/>
  <c r="N16"/>
  <c r="N15"/>
  <c r="O17"/>
  <c r="O16"/>
  <c r="O15"/>
  <c r="P17"/>
  <c r="P16"/>
  <c r="P15"/>
  <c r="Q17"/>
  <c r="Q16"/>
  <c r="Q15"/>
  <c r="R17"/>
  <c r="R16"/>
  <c r="R15"/>
  <c r="S17"/>
  <c r="S16"/>
  <c r="S15"/>
  <c r="T17"/>
  <c r="T16"/>
  <c r="T15"/>
  <c r="U17"/>
  <c r="U16"/>
  <c r="U15"/>
  <c r="V17"/>
  <c r="V16"/>
  <c r="V15"/>
  <c r="F16"/>
  <c r="F17"/>
  <c r="E16"/>
  <c r="E15"/>
  <c r="C17"/>
  <c r="C16"/>
  <c r="C15"/>
  <c r="D17"/>
  <c r="D16"/>
  <c r="D15"/>
  <c r="E17"/>
  <c r="B15"/>
  <c r="B16"/>
  <c r="F12"/>
  <c r="F11"/>
  <c r="F10"/>
  <c r="D10"/>
  <c r="F6"/>
  <c r="F5"/>
  <c r="F4"/>
  <c r="D4"/>
  <c r="F38"/>
  <c r="F37"/>
  <c r="F33"/>
  <c r="F29"/>
  <c r="F25"/>
  <c r="D25"/>
  <c r="D37"/>
  <c r="D33"/>
  <c r="D29"/>
</calcChain>
</file>

<file path=xl/sharedStrings.xml><?xml version="1.0" encoding="utf-8"?>
<sst xmlns="http://schemas.openxmlformats.org/spreadsheetml/2006/main" count="113" uniqueCount="46">
  <si>
    <t>Given</t>
  </si>
  <si>
    <t>Solve</t>
  </si>
  <si>
    <t>NPER</t>
  </si>
  <si>
    <t>RATE</t>
  </si>
  <si>
    <t>PV</t>
  </si>
  <si>
    <t>PMT</t>
  </si>
  <si>
    <t>1st INTEREST</t>
  </si>
  <si>
    <t>1st PRINCIPLE</t>
  </si>
  <si>
    <t>Last INTEREST</t>
  </si>
  <si>
    <t>Last PRINCIPLE</t>
  </si>
  <si>
    <t>A</t>
  </si>
  <si>
    <t>B</t>
  </si>
  <si>
    <t>Principle</t>
  </si>
  <si>
    <t>Interest</t>
  </si>
  <si>
    <t>payment</t>
  </si>
  <si>
    <t>Debt Outstanding</t>
  </si>
  <si>
    <t>Total INTEREST</t>
  </si>
  <si>
    <t>When a bond is trading at par, its YTM equals the coupon rate. Since the coupon rate is 4.75%, the YTM of the bond is also 4.75%.</t>
  </si>
  <si>
    <t>N</t>
  </si>
  <si>
    <t>I/Y</t>
  </si>
  <si>
    <t>FV</t>
  </si>
  <si>
    <t>Solve For RATE</t>
  </si>
  <si>
    <t>y = 4.75%</t>
  </si>
  <si>
    <t>YTM if bond is priced at 101% of face value</t>
  </si>
  <si>
    <t>y = 4.62%</t>
  </si>
  <si>
    <t>y = 4.88%</t>
  </si>
  <si>
    <t>YTM at time of issuance (at par):</t>
  </si>
  <si>
    <t xml:space="preserve">#2. </t>
  </si>
  <si>
    <t xml:space="preserve">A. </t>
  </si>
  <si>
    <t>Bond A:</t>
  </si>
  <si>
    <t>C</t>
  </si>
  <si>
    <t>r</t>
  </si>
  <si>
    <t>F</t>
  </si>
  <si>
    <t>Bond B:</t>
  </si>
  <si>
    <t xml:space="preserve">r </t>
  </si>
  <si>
    <t>Bond C:</t>
  </si>
  <si>
    <t>B.</t>
  </si>
  <si>
    <t>Nationaliste</t>
  </si>
  <si>
    <t>Since YTM for Nationaliste is higher than Bond B, we should choose Nationaliste</t>
  </si>
  <si>
    <t>Part A</t>
  </si>
  <si>
    <t>Part B</t>
  </si>
  <si>
    <t xml:space="preserve">P = 47,500,000 x (1/.03)( ( 1-(1/1.03^8)) + 1000000000/1.03^8 = </t>
  </si>
  <si>
    <t>P = 1,122,844,613 Yens</t>
  </si>
  <si>
    <t>Price = 1040.55 dollars</t>
  </si>
  <si>
    <t>Price = 1000 dollars</t>
  </si>
  <si>
    <t>Price = 456.39 dollars</t>
  </si>
</sst>
</file>

<file path=xl/styles.xml><?xml version="1.0" encoding="utf-8"?>
<styleSheet xmlns="http://schemas.openxmlformats.org/spreadsheetml/2006/main">
  <numFmts count="4">
    <numFmt numFmtId="164" formatCode="&quot;$&quot;#,##0.00_);[Red]\(&quot;$&quot;#,##0.00\)"/>
    <numFmt numFmtId="165" formatCode="0.000%"/>
    <numFmt numFmtId="166" formatCode="0.0000%"/>
    <numFmt numFmtId="167" formatCode="&quot;$&quot;#,##0.00000_);[Red]\(&quot;$&quot;#,##0.00000\)"/>
  </numFmts>
  <fonts count="16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mbria"/>
    </font>
    <font>
      <sz val="10"/>
      <color rgb="FFFF0000"/>
      <name val="Arial"/>
    </font>
    <font>
      <b/>
      <sz val="10"/>
      <color rgb="FFFF0000"/>
      <name val="Arial"/>
    </font>
    <font>
      <b/>
      <sz val="10"/>
      <color theme="1"/>
      <name val="Arial"/>
    </font>
    <font>
      <sz val="10"/>
      <color theme="1"/>
      <name val="Arial"/>
    </font>
    <font>
      <sz val="9"/>
      <color theme="1"/>
      <name val="Arial"/>
    </font>
    <font>
      <sz val="14"/>
      <color theme="1"/>
      <name val="Cambria"/>
    </font>
    <font>
      <sz val="12"/>
      <color rgb="FF000000"/>
      <name val="Cambria"/>
    </font>
    <font>
      <b/>
      <sz val="16"/>
      <color theme="1"/>
      <name val="Cambria"/>
    </font>
    <font>
      <b/>
      <sz val="18"/>
      <color theme="1"/>
      <name val="Cambria"/>
    </font>
    <font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6E5D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rgb="FFC0C0C0"/>
      </bottom>
      <diagonal/>
    </border>
  </borders>
  <cellStyleXfs count="4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2">
    <xf numFmtId="0" fontId="0" fillId="0" borderId="0" xfId="0"/>
    <xf numFmtId="2" fontId="0" fillId="0" borderId="0" xfId="0" applyNumberFormat="1"/>
    <xf numFmtId="2" fontId="0" fillId="0" borderId="2" xfId="0" applyNumberFormat="1" applyBorder="1"/>
    <xf numFmtId="2" fontId="0" fillId="0" borderId="3" xfId="0" applyNumberFormat="1" applyBorder="1"/>
    <xf numFmtId="2" fontId="0" fillId="0" borderId="4" xfId="0" applyNumberFormat="1" applyBorder="1"/>
    <xf numFmtId="2" fontId="0" fillId="0" borderId="5" xfId="0" applyNumberFormat="1" applyBorder="1"/>
    <xf numFmtId="2" fontId="0" fillId="0" borderId="0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2" fontId="0" fillId="0" borderId="9" xfId="0" applyNumberFormat="1" applyBorder="1"/>
    <xf numFmtId="2" fontId="0" fillId="0" borderId="1" xfId="0" applyNumberFormat="1" applyBorder="1"/>
    <xf numFmtId="2" fontId="0" fillId="0" borderId="0" xfId="0" applyNumberFormat="1" applyBorder="1" applyAlignment="1"/>
    <xf numFmtId="2" fontId="0" fillId="0" borderId="0" xfId="0" applyNumberFormat="1" applyFill="1" applyBorder="1"/>
    <xf numFmtId="2" fontId="0" fillId="0" borderId="10" xfId="0" applyNumberFormat="1" applyBorder="1"/>
    <xf numFmtId="2" fontId="0" fillId="0" borderId="11" xfId="0" applyNumberFormat="1" applyBorder="1"/>
    <xf numFmtId="2" fontId="4" fillId="0" borderId="2" xfId="0" applyNumberFormat="1" applyFont="1" applyBorder="1"/>
    <xf numFmtId="2" fontId="4" fillId="0" borderId="3" xfId="0" applyNumberFormat="1" applyFont="1" applyBorder="1"/>
    <xf numFmtId="2" fontId="4" fillId="0" borderId="4" xfId="0" applyNumberFormat="1" applyFont="1" applyBorder="1"/>
    <xf numFmtId="2" fontId="4" fillId="0" borderId="5" xfId="0" applyNumberFormat="1" applyFont="1" applyBorder="1"/>
    <xf numFmtId="2" fontId="4" fillId="0" borderId="0" xfId="0" applyNumberFormat="1" applyFont="1" applyBorder="1"/>
    <xf numFmtId="2" fontId="4" fillId="0" borderId="6" xfId="0" applyNumberFormat="1" applyFont="1" applyBorder="1"/>
    <xf numFmtId="2" fontId="4" fillId="0" borderId="7" xfId="0" applyNumberFormat="1" applyFont="1" applyBorder="1"/>
    <xf numFmtId="2" fontId="4" fillId="0" borderId="8" xfId="0" applyNumberFormat="1" applyFont="1" applyBorder="1"/>
    <xf numFmtId="2" fontId="4" fillId="0" borderId="9" xfId="0" applyNumberFormat="1" applyFont="1" applyBorder="1"/>
    <xf numFmtId="2" fontId="1" fillId="0" borderId="1" xfId="0" applyNumberFormat="1" applyFont="1" applyBorder="1"/>
    <xf numFmtId="0" fontId="5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1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9" fillId="3" borderId="0" xfId="0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9" fontId="0" fillId="0" borderId="0" xfId="0" applyNumberFormat="1"/>
    <xf numFmtId="9" fontId="10" fillId="2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10" fontId="0" fillId="0" borderId="0" xfId="0" applyNumberFormat="1"/>
    <xf numFmtId="0" fontId="13" fillId="0" borderId="0" xfId="0" applyFont="1" applyAlignment="1">
      <alignment vertical="center"/>
    </xf>
    <xf numFmtId="0" fontId="4" fillId="0" borderId="0" xfId="0" applyFont="1"/>
    <xf numFmtId="0" fontId="14" fillId="0" borderId="0" xfId="0" applyFont="1" applyAlignment="1">
      <alignment vertical="center"/>
    </xf>
    <xf numFmtId="0" fontId="15" fillId="0" borderId="0" xfId="0" applyFont="1"/>
    <xf numFmtId="9" fontId="10" fillId="0" borderId="0" xfId="0" applyNumberFormat="1" applyFont="1"/>
    <xf numFmtId="165" fontId="10" fillId="0" borderId="0" xfId="0" applyNumberFormat="1" applyFont="1"/>
    <xf numFmtId="166" fontId="9" fillId="2" borderId="0" xfId="0" applyNumberFormat="1" applyFont="1" applyFill="1" applyAlignment="1">
      <alignment horizontal="center" vertical="center"/>
    </xf>
    <xf numFmtId="164" fontId="0" fillId="0" borderId="0" xfId="0" applyNumberFormat="1"/>
    <xf numFmtId="164" fontId="4" fillId="0" borderId="0" xfId="0" applyNumberFormat="1" applyFont="1"/>
    <xf numFmtId="167" fontId="4" fillId="0" borderId="0" xfId="0" applyNumberFormat="1" applyFont="1"/>
    <xf numFmtId="2" fontId="0" fillId="0" borderId="3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</cellXfs>
  <cellStyles count="4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topLeftCell="A13" workbookViewId="0">
      <selection activeCell="G30" sqref="G30"/>
    </sheetView>
  </sheetViews>
  <sheetFormatPr defaultColWidth="11" defaultRowHeight="15.75"/>
  <cols>
    <col min="1" max="1" width="15.625" customWidth="1"/>
    <col min="2" max="2" width="18.125" customWidth="1"/>
    <col min="3" max="3" width="20.375" customWidth="1"/>
    <col min="4" max="4" width="12.5" bestFit="1" customWidth="1"/>
    <col min="5" max="5" width="14.625" bestFit="1" customWidth="1"/>
    <col min="6" max="6" width="12" bestFit="1" customWidth="1"/>
    <col min="7" max="7" width="14.5" customWidth="1"/>
    <col min="10" max="10" width="15.125" bestFit="1" customWidth="1"/>
  </cols>
  <sheetData>
    <row r="1" spans="1:7" ht="18.75">
      <c r="A1" s="43" t="s">
        <v>39</v>
      </c>
    </row>
    <row r="2" spans="1:7" ht="22.5">
      <c r="A2" s="42" t="s">
        <v>26</v>
      </c>
      <c r="C2" s="36"/>
      <c r="D2" s="37"/>
      <c r="E2" s="37" t="s">
        <v>22</v>
      </c>
    </row>
    <row r="3" spans="1:7">
      <c r="A3" s="26"/>
    </row>
    <row r="4" spans="1:7">
      <c r="A4" s="26" t="s">
        <v>17</v>
      </c>
    </row>
    <row r="6" spans="1:7" ht="16.5" thickBot="1">
      <c r="A6" s="27"/>
      <c r="B6" s="28" t="s">
        <v>18</v>
      </c>
      <c r="C6" s="28" t="s">
        <v>19</v>
      </c>
      <c r="D6" s="28" t="s">
        <v>4</v>
      </c>
      <c r="E6" s="28" t="s">
        <v>5</v>
      </c>
      <c r="F6" s="28" t="s">
        <v>20</v>
      </c>
      <c r="G6" s="28"/>
    </row>
    <row r="7" spans="1:7">
      <c r="A7" s="29" t="s">
        <v>0</v>
      </c>
      <c r="B7" s="30">
        <v>10</v>
      </c>
      <c r="C7" s="30"/>
      <c r="D7" s="31">
        <v>1000000000</v>
      </c>
      <c r="E7" s="30">
        <v>47500000</v>
      </c>
      <c r="F7" s="31">
        <v>1000000000</v>
      </c>
      <c r="G7" s="44"/>
    </row>
    <row r="8" spans="1:7">
      <c r="A8" s="29" t="s">
        <v>21</v>
      </c>
      <c r="B8" s="33"/>
      <c r="C8" s="45">
        <f>RATE(10,47500000,-1000000000,1000000000)</f>
        <v>4.7500000000000007E-2</v>
      </c>
      <c r="D8" s="33"/>
      <c r="E8" s="33"/>
      <c r="F8" s="33"/>
      <c r="G8" s="44"/>
    </row>
    <row r="11" spans="1:7" ht="20.25">
      <c r="A11" s="40" t="s">
        <v>23</v>
      </c>
      <c r="E11" s="41" t="s">
        <v>25</v>
      </c>
      <c r="F11" s="41"/>
    </row>
    <row r="13" spans="1:7" ht="16.5" thickBot="1">
      <c r="A13" s="27"/>
      <c r="B13" s="28" t="s">
        <v>18</v>
      </c>
      <c r="C13" s="28" t="s">
        <v>19</v>
      </c>
      <c r="D13" s="28" t="s">
        <v>4</v>
      </c>
      <c r="E13" s="28" t="s">
        <v>5</v>
      </c>
      <c r="F13" s="28" t="s">
        <v>20</v>
      </c>
      <c r="G13" s="28"/>
    </row>
    <row r="14" spans="1:7">
      <c r="A14" s="29" t="s">
        <v>0</v>
      </c>
      <c r="B14" s="30">
        <v>10</v>
      </c>
      <c r="C14" s="30"/>
      <c r="D14" s="31">
        <v>-990000000</v>
      </c>
      <c r="E14" s="30">
        <v>47500000</v>
      </c>
      <c r="F14" s="31">
        <v>1000000000</v>
      </c>
      <c r="G14" s="32"/>
    </row>
    <row r="15" spans="1:7">
      <c r="A15" s="29" t="s">
        <v>21</v>
      </c>
      <c r="B15" s="33"/>
      <c r="C15" s="46">
        <f>RATE(10,47500000,-990000000,1000000000)</f>
        <v>4.8787430809037087E-2</v>
      </c>
      <c r="D15" s="33"/>
      <c r="E15" s="33"/>
      <c r="F15" s="33"/>
      <c r="G15" s="35"/>
    </row>
    <row r="18" spans="1:10" ht="22.5">
      <c r="A18" s="42" t="s">
        <v>23</v>
      </c>
      <c r="E18" s="41" t="s">
        <v>24</v>
      </c>
    </row>
    <row r="20" spans="1:10" ht="16.5" thickBot="1">
      <c r="A20" s="27"/>
      <c r="B20" s="28" t="s">
        <v>18</v>
      </c>
      <c r="C20" s="28" t="s">
        <v>19</v>
      </c>
      <c r="D20" s="28" t="s">
        <v>4</v>
      </c>
      <c r="E20" s="28" t="s">
        <v>5</v>
      </c>
      <c r="F20" s="28" t="s">
        <v>20</v>
      </c>
      <c r="G20" s="28"/>
    </row>
    <row r="21" spans="1:10">
      <c r="A21" s="29" t="s">
        <v>0</v>
      </c>
      <c r="B21" s="30">
        <v>10</v>
      </c>
      <c r="C21" s="30"/>
      <c r="D21" s="31">
        <v>-1010000000</v>
      </c>
      <c r="E21" s="30">
        <v>47500000</v>
      </c>
      <c r="F21" s="31">
        <v>1000000000</v>
      </c>
      <c r="G21" s="32"/>
      <c r="J21" s="47"/>
    </row>
    <row r="22" spans="1:10">
      <c r="A22" s="29" t="s">
        <v>21</v>
      </c>
      <c r="B22" s="33"/>
      <c r="C22" s="45">
        <f>RATE(10,47500000,-1010000000,1000000000)</f>
        <v>4.6228566325617559E-2</v>
      </c>
      <c r="D22" s="33"/>
      <c r="E22" s="33"/>
      <c r="F22" s="33"/>
      <c r="G22" s="35"/>
    </row>
    <row r="25" spans="1:10" ht="18">
      <c r="A25" s="38" t="s">
        <v>40</v>
      </c>
    </row>
    <row r="26" spans="1:10" ht="18">
      <c r="A26" s="38" t="s">
        <v>41</v>
      </c>
      <c r="E26" s="49">
        <f>PV(0.03,8,475,10000)</f>
        <v>-11228.446133168709</v>
      </c>
    </row>
    <row r="27" spans="1:10">
      <c r="A27" s="49"/>
      <c r="B27" s="48"/>
    </row>
    <row r="28" spans="1:10" ht="18">
      <c r="A28" s="38" t="s">
        <v>42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activeCell="J21" sqref="J21"/>
    </sheetView>
  </sheetViews>
  <sheetFormatPr defaultColWidth="11" defaultRowHeight="15.75"/>
  <sheetData>
    <row r="1" spans="1:9">
      <c r="A1" t="s">
        <v>27</v>
      </c>
    </row>
    <row r="2" spans="1:9">
      <c r="A2" t="s">
        <v>28</v>
      </c>
    </row>
    <row r="3" spans="1:9">
      <c r="A3" t="s">
        <v>29</v>
      </c>
      <c r="B3" t="s">
        <v>30</v>
      </c>
      <c r="C3" t="s">
        <v>18</v>
      </c>
      <c r="D3" t="s">
        <v>31</v>
      </c>
      <c r="E3" t="s">
        <v>32</v>
      </c>
      <c r="G3" t="s">
        <v>4</v>
      </c>
    </row>
    <row r="4" spans="1:9">
      <c r="B4">
        <v>45</v>
      </c>
      <c r="C4">
        <f>2*5</f>
        <v>10</v>
      </c>
      <c r="D4" s="34">
        <v>0.04</v>
      </c>
      <c r="E4">
        <v>1000</v>
      </c>
      <c r="G4" s="1">
        <f>PV(D4,C4,B4,E4)</f>
        <v>-1040.5544788967752</v>
      </c>
      <c r="I4" t="s">
        <v>43</v>
      </c>
    </row>
    <row r="7" spans="1:9">
      <c r="A7" t="s">
        <v>33</v>
      </c>
      <c r="B7" t="s">
        <v>30</v>
      </c>
      <c r="C7" t="s">
        <v>18</v>
      </c>
      <c r="D7" t="s">
        <v>34</v>
      </c>
      <c r="E7" t="s">
        <v>32</v>
      </c>
      <c r="G7" t="s">
        <v>4</v>
      </c>
    </row>
    <row r="8" spans="1:9">
      <c r="B8">
        <v>40</v>
      </c>
      <c r="C8">
        <f>2*10</f>
        <v>20</v>
      </c>
      <c r="D8" s="34">
        <v>0.04</v>
      </c>
      <c r="E8">
        <v>1000</v>
      </c>
      <c r="G8" s="1">
        <f>PV(D8,C8,B8,E8)</f>
        <v>-999.99999999999989</v>
      </c>
      <c r="I8" t="s">
        <v>44</v>
      </c>
    </row>
    <row r="10" spans="1:9">
      <c r="A10" t="s">
        <v>35</v>
      </c>
      <c r="B10" t="s">
        <v>30</v>
      </c>
      <c r="C10" t="s">
        <v>18</v>
      </c>
      <c r="D10" t="s">
        <v>31</v>
      </c>
      <c r="E10" t="s">
        <v>32</v>
      </c>
      <c r="G10" t="s">
        <v>4</v>
      </c>
    </row>
    <row r="11" spans="1:9">
      <c r="B11">
        <v>0</v>
      </c>
      <c r="C11">
        <f>2*10</f>
        <v>20</v>
      </c>
      <c r="D11" s="34">
        <v>0.04</v>
      </c>
      <c r="E11">
        <v>1000</v>
      </c>
      <c r="G11" s="1">
        <f>PV(D11,C11,B11,E11)</f>
        <v>-456.38694620129206</v>
      </c>
      <c r="I11" t="s">
        <v>45</v>
      </c>
    </row>
    <row r="14" spans="1:9">
      <c r="A14" t="s">
        <v>36</v>
      </c>
    </row>
    <row r="15" spans="1:9">
      <c r="A15" t="s">
        <v>37</v>
      </c>
      <c r="B15" t="s">
        <v>4</v>
      </c>
      <c r="C15" t="s">
        <v>20</v>
      </c>
      <c r="D15" t="s">
        <v>30</v>
      </c>
      <c r="E15" t="s">
        <v>18</v>
      </c>
      <c r="G15" t="s">
        <v>31</v>
      </c>
    </row>
    <row r="16" spans="1:9">
      <c r="B16">
        <v>-990</v>
      </c>
      <c r="C16">
        <v>1000</v>
      </c>
      <c r="D16">
        <f>C16*0.08</f>
        <v>80</v>
      </c>
      <c r="E16">
        <v>10</v>
      </c>
      <c r="G16" s="39">
        <f>RATE(E16,D16,B16,C16,0)</f>
        <v>8.1500396039182854E-2</v>
      </c>
    </row>
    <row r="18" spans="2:2">
      <c r="B18" t="s">
        <v>38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V38"/>
  <sheetViews>
    <sheetView workbookViewId="0">
      <selection activeCell="I13" sqref="I13"/>
    </sheetView>
  </sheetViews>
  <sheetFormatPr defaultColWidth="10.875" defaultRowHeight="15.75"/>
  <cols>
    <col min="1" max="1" width="15.625" style="1" bestFit="1" customWidth="1"/>
    <col min="2" max="4" width="10.875" style="1"/>
    <col min="5" max="6" width="15.625" style="1" bestFit="1" customWidth="1"/>
    <col min="7" max="21" width="10.875" style="1"/>
    <col min="22" max="22" width="12.125" style="1" bestFit="1" customWidth="1"/>
    <col min="23" max="16384" width="10.875" style="1"/>
  </cols>
  <sheetData>
    <row r="1" spans="1:22">
      <c r="A1" s="1" t="s">
        <v>10</v>
      </c>
    </row>
    <row r="2" spans="1:22">
      <c r="A2" s="2"/>
      <c r="B2" s="3" t="s">
        <v>2</v>
      </c>
      <c r="C2" s="3" t="s">
        <v>3</v>
      </c>
      <c r="D2" s="3" t="s">
        <v>4</v>
      </c>
      <c r="E2" s="4" t="s">
        <v>5</v>
      </c>
    </row>
    <row r="3" spans="1:22">
      <c r="A3" s="5" t="s">
        <v>0</v>
      </c>
      <c r="B3" s="6">
        <v>20</v>
      </c>
      <c r="C3" s="6">
        <v>0.09</v>
      </c>
      <c r="D3" s="6"/>
      <c r="E3" s="7">
        <v>25000</v>
      </c>
      <c r="F3" s="11" t="s">
        <v>15</v>
      </c>
    </row>
    <row r="4" spans="1:22">
      <c r="A4" s="8" t="s">
        <v>1</v>
      </c>
      <c r="B4" s="9"/>
      <c r="C4" s="9"/>
      <c r="D4" s="9">
        <f>E3/C3*(1-1/((1+C3)^B3))</f>
        <v>228213.64172714806</v>
      </c>
      <c r="E4" s="10"/>
      <c r="F4" s="25">
        <f>E3/C3*(1-1/((1+C3)^B3))</f>
        <v>228213.64172714806</v>
      </c>
    </row>
    <row r="5" spans="1:22">
      <c r="A5" s="6"/>
      <c r="B5" s="6"/>
      <c r="C5" s="6"/>
      <c r="D5" s="50" t="s">
        <v>6</v>
      </c>
      <c r="E5" s="50"/>
      <c r="F5" s="25">
        <f>F4*C3</f>
        <v>20539.227755443324</v>
      </c>
    </row>
    <row r="6" spans="1:22">
      <c r="A6" s="6"/>
      <c r="B6" s="6"/>
      <c r="C6" s="6"/>
      <c r="D6" s="51" t="s">
        <v>7</v>
      </c>
      <c r="E6" s="51"/>
      <c r="F6" s="25">
        <f>E3-F5</f>
        <v>4460.772244556676</v>
      </c>
    </row>
    <row r="7" spans="1:22">
      <c r="A7" s="6"/>
      <c r="B7" s="6"/>
      <c r="C7" s="6"/>
      <c r="D7" s="12"/>
      <c r="E7" s="12"/>
      <c r="F7" s="6"/>
    </row>
    <row r="8" spans="1:22">
      <c r="A8" s="2"/>
      <c r="B8" s="3" t="s">
        <v>2</v>
      </c>
      <c r="C8" s="3" t="s">
        <v>3</v>
      </c>
      <c r="D8" s="3" t="s">
        <v>4</v>
      </c>
      <c r="E8" s="4" t="s">
        <v>5</v>
      </c>
      <c r="F8" s="6"/>
    </row>
    <row r="9" spans="1:22">
      <c r="A9" s="5" t="s">
        <v>0</v>
      </c>
      <c r="B9" s="6">
        <v>1</v>
      </c>
      <c r="C9" s="6">
        <v>0.09</v>
      </c>
      <c r="D9" s="6"/>
      <c r="E9" s="7">
        <v>25000</v>
      </c>
      <c r="F9" s="6"/>
    </row>
    <row r="10" spans="1:22">
      <c r="A10" s="8" t="s">
        <v>1</v>
      </c>
      <c r="B10" s="9"/>
      <c r="C10" s="9"/>
      <c r="D10" s="9">
        <f>E9/C9*(1-1/((1+C9)^B9))</f>
        <v>22935.779816513779</v>
      </c>
      <c r="E10" s="9"/>
      <c r="F10" s="11">
        <f>E9/C9*(1-1/((1+C9)^B9))</f>
        <v>22935.779816513779</v>
      </c>
    </row>
    <row r="11" spans="1:22">
      <c r="A11" s="6"/>
      <c r="B11" s="6"/>
      <c r="C11" s="6"/>
      <c r="D11" s="50" t="s">
        <v>8</v>
      </c>
      <c r="E11" s="50"/>
      <c r="F11" s="25">
        <f>F10*C9</f>
        <v>2064.2201834862399</v>
      </c>
    </row>
    <row r="12" spans="1:22">
      <c r="A12" s="6"/>
      <c r="B12" s="6"/>
      <c r="C12" s="6"/>
      <c r="D12" s="51" t="s">
        <v>9</v>
      </c>
      <c r="E12" s="51"/>
      <c r="F12" s="25">
        <f>E9-F11</f>
        <v>22935.779816513761</v>
      </c>
    </row>
    <row r="13" spans="1:22">
      <c r="A13" s="6"/>
      <c r="B13" s="6"/>
      <c r="C13" s="6"/>
      <c r="D13" s="6"/>
      <c r="E13" s="6"/>
      <c r="F13" s="6"/>
    </row>
    <row r="14" spans="1:22">
      <c r="A14" s="6"/>
      <c r="B14" s="6">
        <v>0</v>
      </c>
      <c r="C14" s="6">
        <v>1</v>
      </c>
      <c r="D14" s="6">
        <v>2</v>
      </c>
      <c r="E14" s="13">
        <v>3</v>
      </c>
      <c r="F14" s="13">
        <v>4</v>
      </c>
      <c r="G14" s="6">
        <v>5</v>
      </c>
      <c r="H14" s="6">
        <v>6</v>
      </c>
      <c r="I14" s="6">
        <v>7</v>
      </c>
      <c r="J14" s="13">
        <v>8</v>
      </c>
      <c r="K14" s="13">
        <v>9</v>
      </c>
      <c r="L14" s="6">
        <v>10</v>
      </c>
      <c r="M14" s="6">
        <v>11</v>
      </c>
      <c r="N14" s="6">
        <v>12</v>
      </c>
      <c r="O14" s="13">
        <v>13</v>
      </c>
      <c r="P14" s="13">
        <v>14</v>
      </c>
      <c r="Q14" s="6">
        <v>15</v>
      </c>
      <c r="R14" s="6">
        <v>16</v>
      </c>
      <c r="S14" s="6">
        <v>17</v>
      </c>
      <c r="T14" s="13">
        <v>18</v>
      </c>
      <c r="U14" s="13">
        <v>19</v>
      </c>
      <c r="V14" s="6">
        <v>20</v>
      </c>
    </row>
    <row r="15" spans="1:22">
      <c r="A15" s="6" t="s">
        <v>15</v>
      </c>
      <c r="B15" s="6">
        <f>E3/C3*(1-1/((1+C3)^B3))</f>
        <v>228213.64172714806</v>
      </c>
      <c r="C15" s="6">
        <f>B15-C16</f>
        <v>223752.8694825914</v>
      </c>
      <c r="D15" s="6">
        <f>C15-D16</f>
        <v>218890.62773602462</v>
      </c>
      <c r="E15" s="6">
        <f>D15-E16</f>
        <v>213590.78423226683</v>
      </c>
      <c r="F15" s="6">
        <f t="shared" ref="F15:U15" si="0">E15-F16</f>
        <v>207813.95481317083</v>
      </c>
      <c r="G15" s="6">
        <f t="shared" si="0"/>
        <v>201517.2107463562</v>
      </c>
      <c r="H15" s="6">
        <f t="shared" si="0"/>
        <v>194653.75971352827</v>
      </c>
      <c r="I15" s="6">
        <f t="shared" si="0"/>
        <v>187172.59808774581</v>
      </c>
      <c r="J15" s="6">
        <f t="shared" si="0"/>
        <v>179018.13191564294</v>
      </c>
      <c r="K15" s="6">
        <f t="shared" si="0"/>
        <v>170129.7637880508</v>
      </c>
      <c r="L15" s="6">
        <f t="shared" si="0"/>
        <v>160441.44252897537</v>
      </c>
      <c r="M15" s="6">
        <f t="shared" si="0"/>
        <v>149881.17235658315</v>
      </c>
      <c r="N15" s="6">
        <f t="shared" si="0"/>
        <v>138370.47786867563</v>
      </c>
      <c r="O15" s="6">
        <f t="shared" si="0"/>
        <v>125823.82087685644</v>
      </c>
      <c r="P15" s="6">
        <f t="shared" si="0"/>
        <v>112147.96475577352</v>
      </c>
      <c r="Q15" s="6">
        <f t="shared" si="0"/>
        <v>97241.281583793127</v>
      </c>
      <c r="R15" s="6">
        <f t="shared" si="0"/>
        <v>80992.996926334512</v>
      </c>
      <c r="S15" s="6">
        <f t="shared" si="0"/>
        <v>63282.366649704622</v>
      </c>
      <c r="T15" s="6">
        <f t="shared" si="0"/>
        <v>43977.779648178039</v>
      </c>
      <c r="U15" s="6">
        <f t="shared" si="0"/>
        <v>22935.779816514063</v>
      </c>
      <c r="V15" s="6">
        <f>U15-V16</f>
        <v>3.2741809263825417E-10</v>
      </c>
    </row>
    <row r="16" spans="1:22">
      <c r="A16" s="6" t="s">
        <v>12</v>
      </c>
      <c r="B16" s="6">
        <f>E3/C3*(1-1/((1+C3)^B3))</f>
        <v>228213.64172714806</v>
      </c>
      <c r="C16" s="6">
        <f>C18-C17</f>
        <v>4460.772244556676</v>
      </c>
      <c r="D16" s="6">
        <f>D18-D17</f>
        <v>4862.241746566775</v>
      </c>
      <c r="E16" s="6">
        <f>E18-E17</f>
        <v>5299.8435037577838</v>
      </c>
      <c r="F16" s="6">
        <f t="shared" ref="F16:V16" si="1">F18-F17</f>
        <v>5776.8294190959859</v>
      </c>
      <c r="G16" s="6">
        <f t="shared" si="1"/>
        <v>6296.7440668146264</v>
      </c>
      <c r="H16" s="6">
        <f t="shared" si="1"/>
        <v>6863.451032827943</v>
      </c>
      <c r="I16" s="6">
        <f t="shared" si="1"/>
        <v>7481.1616257824571</v>
      </c>
      <c r="J16" s="6">
        <f t="shared" si="1"/>
        <v>8154.4661721028788</v>
      </c>
      <c r="K16" s="6">
        <f t="shared" si="1"/>
        <v>8888.3681275921354</v>
      </c>
      <c r="L16" s="6">
        <f t="shared" si="1"/>
        <v>9688.3212590754283</v>
      </c>
      <c r="M16" s="6">
        <f t="shared" si="1"/>
        <v>10560.270172392216</v>
      </c>
      <c r="N16" s="6">
        <f t="shared" si="1"/>
        <v>11510.694487907516</v>
      </c>
      <c r="O16" s="6">
        <f t="shared" si="1"/>
        <v>12546.656991819193</v>
      </c>
      <c r="P16" s="6">
        <f t="shared" si="1"/>
        <v>13675.856121082921</v>
      </c>
      <c r="Q16" s="6">
        <f t="shared" si="1"/>
        <v>14906.683171980383</v>
      </c>
      <c r="R16" s="6">
        <f t="shared" si="1"/>
        <v>16248.284657458618</v>
      </c>
      <c r="S16" s="6">
        <f t="shared" si="1"/>
        <v>17710.630276629894</v>
      </c>
      <c r="T16" s="6">
        <f t="shared" si="1"/>
        <v>19304.587001526583</v>
      </c>
      <c r="U16" s="6">
        <f t="shared" si="1"/>
        <v>21041.999831663976</v>
      </c>
      <c r="V16" s="6">
        <f t="shared" si="1"/>
        <v>22935.779816513736</v>
      </c>
    </row>
    <row r="17" spans="1:22">
      <c r="A17" s="6" t="s">
        <v>13</v>
      </c>
      <c r="B17" s="6"/>
      <c r="C17" s="6">
        <f>B15*$C3</f>
        <v>20539.227755443324</v>
      </c>
      <c r="D17" s="6">
        <f>C15*$C3</f>
        <v>20137.758253433225</v>
      </c>
      <c r="E17" s="6">
        <f>D15*$C3</f>
        <v>19700.156496242216</v>
      </c>
      <c r="F17" s="6">
        <f>E15*$C3</f>
        <v>19223.170580904014</v>
      </c>
      <c r="G17" s="6">
        <f t="shared" ref="G17:V17" si="2">F15*$C3</f>
        <v>18703.255933185374</v>
      </c>
      <c r="H17" s="6">
        <f t="shared" si="2"/>
        <v>18136.548967172057</v>
      </c>
      <c r="I17" s="6">
        <f t="shared" si="2"/>
        <v>17518.838374217543</v>
      </c>
      <c r="J17" s="6">
        <f t="shared" si="2"/>
        <v>16845.533827897121</v>
      </c>
      <c r="K17" s="6">
        <f t="shared" si="2"/>
        <v>16111.631872407865</v>
      </c>
      <c r="L17" s="6">
        <f t="shared" si="2"/>
        <v>15311.678740924572</v>
      </c>
      <c r="M17" s="6">
        <f t="shared" si="2"/>
        <v>14439.729827607784</v>
      </c>
      <c r="N17" s="6">
        <f t="shared" si="2"/>
        <v>13489.305512092484</v>
      </c>
      <c r="O17" s="6">
        <f t="shared" si="2"/>
        <v>12453.343008180807</v>
      </c>
      <c r="P17" s="6">
        <f t="shared" si="2"/>
        <v>11324.143878917079</v>
      </c>
      <c r="Q17" s="6">
        <f t="shared" si="2"/>
        <v>10093.316828019617</v>
      </c>
      <c r="R17" s="6">
        <f t="shared" si="2"/>
        <v>8751.7153425413817</v>
      </c>
      <c r="S17" s="6">
        <f t="shared" si="2"/>
        <v>7289.3697233701059</v>
      </c>
      <c r="T17" s="6">
        <f t="shared" si="2"/>
        <v>5695.4129984734154</v>
      </c>
      <c r="U17" s="6">
        <f t="shared" si="2"/>
        <v>3958.0001683360233</v>
      </c>
      <c r="V17" s="6">
        <f t="shared" si="2"/>
        <v>2064.2201834862658</v>
      </c>
    </row>
    <row r="18" spans="1:22">
      <c r="A18" s="6" t="s">
        <v>14</v>
      </c>
      <c r="B18" s="6"/>
      <c r="C18" s="6">
        <v>25000</v>
      </c>
      <c r="D18" s="6">
        <v>25000</v>
      </c>
      <c r="E18" s="6">
        <v>25000</v>
      </c>
      <c r="F18" s="6">
        <v>25000</v>
      </c>
      <c r="G18" s="6">
        <v>25000</v>
      </c>
      <c r="H18" s="6">
        <v>25000</v>
      </c>
      <c r="I18" s="6">
        <v>25000</v>
      </c>
      <c r="J18" s="6">
        <v>25000</v>
      </c>
      <c r="K18" s="6">
        <v>25000</v>
      </c>
      <c r="L18" s="6">
        <v>25000</v>
      </c>
      <c r="M18" s="6">
        <v>25000</v>
      </c>
      <c r="N18" s="6">
        <v>25000</v>
      </c>
      <c r="O18" s="6">
        <v>25000</v>
      </c>
      <c r="P18" s="6">
        <v>25000</v>
      </c>
      <c r="Q18" s="6">
        <v>25000</v>
      </c>
      <c r="R18" s="6">
        <v>25000</v>
      </c>
      <c r="S18" s="6">
        <v>25000</v>
      </c>
      <c r="T18" s="6">
        <v>25000</v>
      </c>
      <c r="U18" s="6">
        <v>25000</v>
      </c>
      <c r="V18" s="6">
        <v>25000</v>
      </c>
    </row>
    <row r="19" spans="1:22">
      <c r="B19" s="12" t="s">
        <v>4</v>
      </c>
      <c r="C19" s="6">
        <f>C17/((1+$C3)^C14)</f>
        <v>18843.328216003047</v>
      </c>
      <c r="D19" s="6">
        <f>D17/((1+$C3)^D14)</f>
        <v>16949.548231153291</v>
      </c>
      <c r="E19" s="6">
        <f t="shared" ref="E19:V19" si="3">E17/((1+$C3)^E14)</f>
        <v>15212.135401015894</v>
      </c>
      <c r="F19" s="6">
        <f t="shared" si="3"/>
        <v>13618.178676119202</v>
      </c>
      <c r="G19" s="6">
        <f t="shared" si="3"/>
        <v>12155.833056947922</v>
      </c>
      <c r="H19" s="6">
        <f t="shared" si="3"/>
        <v>10814.231571469685</v>
      </c>
      <c r="I19" s="6">
        <f t="shared" si="3"/>
        <v>9583.4045205722214</v>
      </c>
      <c r="J19" s="6">
        <f t="shared" si="3"/>
        <v>8454.2053913084928</v>
      </c>
      <c r="K19" s="6">
        <f t="shared" si="3"/>
        <v>7418.2428873968156</v>
      </c>
      <c r="L19" s="6">
        <f t="shared" si="3"/>
        <v>6467.8185718815148</v>
      </c>
      <c r="M19" s="6">
        <f t="shared" si="3"/>
        <v>5595.8696585647258</v>
      </c>
      <c r="N19" s="6">
        <f t="shared" si="3"/>
        <v>4795.9165270814328</v>
      </c>
      <c r="O19" s="6">
        <f t="shared" si="3"/>
        <v>4062.0145715921731</v>
      </c>
      <c r="P19" s="6">
        <f t="shared" si="3"/>
        <v>3388.710025271751</v>
      </c>
      <c r="Q19" s="6">
        <f t="shared" si="3"/>
        <v>2770.9994323172364</v>
      </c>
      <c r="R19" s="6">
        <f t="shared" si="3"/>
        <v>2204.2924663039194</v>
      </c>
      <c r="S19" s="6">
        <f t="shared" si="3"/>
        <v>1684.3778185852807</v>
      </c>
      <c r="T19" s="6">
        <f t="shared" si="3"/>
        <v>1207.3919032470794</v>
      </c>
      <c r="U19" s="6">
        <f t="shared" si="3"/>
        <v>769.7901460560696</v>
      </c>
      <c r="V19" s="6">
        <f t="shared" si="3"/>
        <v>368.32064404596895</v>
      </c>
    </row>
    <row r="20" spans="1:22">
      <c r="A20" s="6" t="s">
        <v>16</v>
      </c>
      <c r="B20" s="6"/>
      <c r="C20" s="25">
        <f>SUM(C19:V19)</f>
        <v>146364.60971693374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>
      <c r="A21" s="6"/>
      <c r="B21" s="6"/>
      <c r="C21" s="6"/>
      <c r="D21" s="6"/>
      <c r="E21" s="6"/>
      <c r="F21" s="6"/>
    </row>
    <row r="22" spans="1:22">
      <c r="A22" s="1" t="s">
        <v>11</v>
      </c>
    </row>
    <row r="23" spans="1:22">
      <c r="A23" s="2"/>
      <c r="B23" s="3" t="s">
        <v>2</v>
      </c>
      <c r="C23" s="3" t="s">
        <v>3</v>
      </c>
      <c r="D23" s="3" t="s">
        <v>4</v>
      </c>
      <c r="E23" s="4" t="s">
        <v>5</v>
      </c>
    </row>
    <row r="24" spans="1:22">
      <c r="A24" s="5" t="s">
        <v>0</v>
      </c>
      <c r="B24" s="6">
        <v>5</v>
      </c>
      <c r="C24" s="6">
        <v>0.09</v>
      </c>
      <c r="D24" s="6"/>
      <c r="E24" s="7">
        <v>25000</v>
      </c>
    </row>
    <row r="25" spans="1:22">
      <c r="A25" s="8" t="s">
        <v>1</v>
      </c>
      <c r="B25" s="9"/>
      <c r="C25" s="9"/>
      <c r="D25" s="9">
        <f>E24/C24*(1-1/((1+C24)^B24))</f>
        <v>97241.281583792996</v>
      </c>
      <c r="E25" s="10"/>
      <c r="F25" s="14">
        <f>E24/C24*(1-1/((1+C24)^B24))</f>
        <v>97241.281583792996</v>
      </c>
    </row>
    <row r="26" spans="1:22">
      <c r="F26" s="15"/>
    </row>
    <row r="27" spans="1:22">
      <c r="A27" s="16"/>
      <c r="B27" s="17" t="s">
        <v>2</v>
      </c>
      <c r="C27" s="17" t="s">
        <v>3</v>
      </c>
      <c r="D27" s="17" t="s">
        <v>4</v>
      </c>
      <c r="E27" s="18" t="s">
        <v>5</v>
      </c>
      <c r="F27" s="15"/>
    </row>
    <row r="28" spans="1:22">
      <c r="A28" s="19" t="s">
        <v>0</v>
      </c>
      <c r="B28" s="20">
        <v>5</v>
      </c>
      <c r="C28" s="20">
        <v>0.09</v>
      </c>
      <c r="D28" s="20"/>
      <c r="E28" s="21">
        <v>30000</v>
      </c>
      <c r="F28" s="15"/>
    </row>
    <row r="29" spans="1:22">
      <c r="A29" s="22" t="s">
        <v>1</v>
      </c>
      <c r="B29" s="23"/>
      <c r="C29" s="23"/>
      <c r="D29" s="23">
        <f>E28/C28*(1-1/((1+C28)^B28))</f>
        <v>116689.5379005516</v>
      </c>
      <c r="E29" s="24"/>
      <c r="F29" s="15">
        <f>D29/((1+C28)^B28)</f>
        <v>75840.193134218804</v>
      </c>
    </row>
    <row r="30" spans="1:22">
      <c r="F30" s="15"/>
    </row>
    <row r="31" spans="1:22">
      <c r="A31" s="16"/>
      <c r="B31" s="17" t="s">
        <v>2</v>
      </c>
      <c r="C31" s="17" t="s">
        <v>3</v>
      </c>
      <c r="D31" s="17" t="s">
        <v>4</v>
      </c>
      <c r="E31" s="18" t="s">
        <v>5</v>
      </c>
      <c r="F31" s="15"/>
    </row>
    <row r="32" spans="1:22">
      <c r="A32" s="19" t="s">
        <v>0</v>
      </c>
      <c r="B32" s="20">
        <v>5</v>
      </c>
      <c r="C32" s="20">
        <v>0.09</v>
      </c>
      <c r="D32" s="20"/>
      <c r="E32" s="21">
        <v>35000</v>
      </c>
      <c r="F32" s="15"/>
    </row>
    <row r="33" spans="1:6">
      <c r="A33" s="22" t="s">
        <v>1</v>
      </c>
      <c r="B33" s="23"/>
      <c r="C33" s="23"/>
      <c r="D33" s="23">
        <f>E32/C32*(1-1/((1+C32)^B32))</f>
        <v>136137.79421731018</v>
      </c>
      <c r="E33" s="24"/>
      <c r="F33" s="15">
        <f>D33/((1+C32)^(2*B32))</f>
        <v>57506.075504333246</v>
      </c>
    </row>
    <row r="34" spans="1:6">
      <c r="F34" s="15"/>
    </row>
    <row r="35" spans="1:6">
      <c r="A35" s="16"/>
      <c r="B35" s="17" t="s">
        <v>2</v>
      </c>
      <c r="C35" s="17" t="s">
        <v>3</v>
      </c>
      <c r="D35" s="17" t="s">
        <v>4</v>
      </c>
      <c r="E35" s="18" t="s">
        <v>5</v>
      </c>
      <c r="F35" s="15"/>
    </row>
    <row r="36" spans="1:6">
      <c r="A36" s="19" t="s">
        <v>0</v>
      </c>
      <c r="B36" s="20">
        <v>5</v>
      </c>
      <c r="C36" s="20">
        <v>0.09</v>
      </c>
      <c r="D36" s="20"/>
      <c r="E36" s="21">
        <v>40000</v>
      </c>
      <c r="F36" s="15"/>
    </row>
    <row r="37" spans="1:6">
      <c r="A37" s="22" t="s">
        <v>1</v>
      </c>
      <c r="B37" s="23"/>
      <c r="C37" s="23"/>
      <c r="D37" s="23">
        <f>E36/C36*(1-1/((1+C36)^B36))</f>
        <v>155586.05053406878</v>
      </c>
      <c r="E37" s="24"/>
      <c r="F37" s="15">
        <f>D37/((1+C36)^(3*B36))</f>
        <v>42714.289569267006</v>
      </c>
    </row>
    <row r="38" spans="1:6">
      <c r="E38" s="11" t="s">
        <v>15</v>
      </c>
      <c r="F38" s="25">
        <f>F25+F29+F33+F37</f>
        <v>273301.83979161206</v>
      </c>
    </row>
  </sheetData>
  <mergeCells count="4">
    <mergeCell ref="D5:E5"/>
    <mergeCell ref="D6:E6"/>
    <mergeCell ref="D11:E11"/>
    <mergeCell ref="D12:E1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Question 1</vt:lpstr>
      <vt:lpstr>Question 2</vt:lpstr>
      <vt:lpstr>Question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Alexander Hoffmann</cp:lastModifiedBy>
  <dcterms:created xsi:type="dcterms:W3CDTF">2014-02-07T04:19:48Z</dcterms:created>
  <dcterms:modified xsi:type="dcterms:W3CDTF">2014-11-20T13:13:15Z</dcterms:modified>
</cp:coreProperties>
</file>